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J:\HRMS\@B2\Ad Hoc Projects\Krisitie Hall\PTO Calculator\"/>
    </mc:Choice>
  </mc:AlternateContent>
  <bookViews>
    <workbookView xWindow="0" yWindow="0" windowWidth="28800" windowHeight="13020"/>
  </bookViews>
  <sheets>
    <sheet name="NonExempt Calculator" sheetId="1" r:id="rId1"/>
    <sheet name="Exempt Calculator" sheetId="8" r:id="rId2"/>
    <sheet name="Notes and Calculations" sheetId="7" state="hidden" r:id="rId3"/>
  </sheets>
  <definedNames>
    <definedName name="_xlnm.Print_Area" localSheetId="1">'Exempt Calculator'!$D$1:$H$17</definedName>
    <definedName name="_xlnm.Print_Area" localSheetId="0">'NonExempt Calculator'!$D$1:$H$17</definedName>
    <definedName name="Serv_Dte">'NonExempt Calculator'!$C$11</definedName>
    <definedName name="Standard_Hours" localSheetId="1">'Exempt Calculator'!$C$6</definedName>
    <definedName name="Standard_Hours">'NonExempt Calculator'!$C$6</definedName>
    <definedName name="Std_Hrs">'NonExempt Calculator'!$C$6</definedName>
    <definedName name="Weeks_in_a_yr" localSheetId="1">'Exempt Calculator'!$D$6</definedName>
    <definedName name="Weeks_in_a_yr">'NonExempt Calculator'!$D$6</definedName>
    <definedName name="Years_of_Service" localSheetId="1">'Exempt Calculator'!$D$11</definedName>
    <definedName name="Years_of_Service">'NonExempt Calculator'!$D$11</definedName>
  </definedNames>
  <calcPr calcId="152511"/>
</workbook>
</file>

<file path=xl/calcChain.xml><?xml version="1.0" encoding="utf-8"?>
<calcChain xmlns="http://schemas.openxmlformats.org/spreadsheetml/2006/main">
  <c r="D11" i="8" l="1"/>
  <c r="D11" i="1"/>
  <c r="E11" i="1" s="1"/>
  <c r="F19" i="7"/>
  <c r="F18" i="7"/>
  <c r="F14" i="7"/>
  <c r="F13" i="7"/>
  <c r="F12" i="7"/>
  <c r="F11" i="7"/>
  <c r="F10" i="7"/>
  <c r="F9" i="7"/>
  <c r="F8" i="7"/>
  <c r="F7" i="7"/>
  <c r="F6" i="7"/>
  <c r="F5" i="7"/>
  <c r="F4" i="7"/>
  <c r="E6" i="8" l="1"/>
  <c r="E11" i="8" l="1"/>
  <c r="C14" i="7"/>
  <c r="C13" i="7"/>
  <c r="C19" i="7" l="1"/>
  <c r="C18" i="7"/>
  <c r="E13" i="8"/>
  <c r="E14" i="8" s="1"/>
  <c r="C12" i="7"/>
  <c r="C11" i="7"/>
  <c r="C10" i="7"/>
  <c r="C9" i="7"/>
  <c r="C8" i="7"/>
  <c r="C7" i="7"/>
  <c r="C6" i="7"/>
  <c r="C5" i="7"/>
  <c r="C4" i="7"/>
  <c r="E6" i="1"/>
  <c r="E13" i="1" l="1"/>
  <c r="E14" i="1" s="1"/>
</calcChain>
</file>

<file path=xl/sharedStrings.xml><?xml version="1.0" encoding="utf-8"?>
<sst xmlns="http://schemas.openxmlformats.org/spreadsheetml/2006/main" count="54" uniqueCount="39">
  <si>
    <t>Standard Hours</t>
  </si>
  <si>
    <t>Years of Service</t>
  </si>
  <si>
    <t>Non-Exempt</t>
  </si>
  <si>
    <t>Year</t>
  </si>
  <si>
    <t xml:space="preserve">Total PTO Time </t>
  </si>
  <si>
    <t>Days</t>
  </si>
  <si>
    <t>Accrual Rate</t>
  </si>
  <si>
    <t>Weeks in a Year</t>
  </si>
  <si>
    <t>Total Hours</t>
  </si>
  <si>
    <t>Non-Exempt FlexPTO Calculator</t>
  </si>
  <si>
    <t>Year+</t>
  </si>
  <si>
    <t>PTO Time</t>
  </si>
  <si>
    <t>1st to 5th</t>
  </si>
  <si>
    <t>6th+</t>
  </si>
  <si>
    <t>Exempt</t>
  </si>
  <si>
    <t>Exempt FlexPTO Calculator</t>
  </si>
  <si>
    <t>Service Date</t>
  </si>
  <si>
    <t>Step 2: Enter Your Service Date in the Highlighted Cell</t>
  </si>
  <si>
    <t>Step 1: Enter the Hours per week in the Highlighted Cell</t>
  </si>
  <si>
    <t>10+</t>
  </si>
  <si>
    <t>PTOHR4</t>
  </si>
  <si>
    <t>PTOHR1</t>
  </si>
  <si>
    <t>PTOHR</t>
  </si>
  <si>
    <t>PTOHR2</t>
  </si>
  <si>
    <t>PTOHR3</t>
  </si>
  <si>
    <t>PTOHR5</t>
  </si>
  <si>
    <t>PTOHR6</t>
  </si>
  <si>
    <t>PTOHR7</t>
  </si>
  <si>
    <t>PTOHR8</t>
  </si>
  <si>
    <t>PTOHR9</t>
  </si>
  <si>
    <t>PTOHR+</t>
  </si>
  <si>
    <t>PTOSAL</t>
  </si>
  <si>
    <t>PTO&gt;5</t>
  </si>
  <si>
    <t>Total FlexPTO Hours Earned Bi-Weekly</t>
  </si>
  <si>
    <t>Total FlexPTO Hours Earned per Year</t>
  </si>
  <si>
    <t>Total FlexPTO Hours Earned Monthly</t>
  </si>
  <si>
    <t>Weeks</t>
  </si>
  <si>
    <t>Hours/WK</t>
  </si>
  <si>
    <t>Hours/YR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</si>
</sst>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_);[Red]\(0.00\)"/>
    <numFmt numFmtId="166" formatCode="0.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/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164" fontId="3" fillId="2" borderId="0" xfId="0" applyNumberFormat="1" applyFont="1" applyFill="1" applyAlignment="1" applyProtection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19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164" fontId="1" fillId="6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showRowColHeaders="0" tabSelected="1" zoomScaleNormal="100" workbookViewId="0">
      <selection activeCell="C11" activeCellId="1" sqref="C6 C11"/>
    </sheetView>
  </sheetViews>
  <sheetFormatPr defaultRowHeight="18.75" x14ac:dyDescent="0.2"/>
  <cols>
    <col min="1" max="1" width="6.7109375" style="1" customWidth="1"/>
    <col min="2" max="2" width="2.7109375" style="1" customWidth="1"/>
    <col min="3" max="3" width="18.7109375" style="1" customWidth="1"/>
    <col min="4" max="4" width="49.7109375" style="2" customWidth="1"/>
    <col min="5" max="5" width="23" style="3" bestFit="1" customWidth="1"/>
    <col min="6" max="6" width="2.7109375" style="1" customWidth="1"/>
    <col min="7" max="7" width="6.7109375" style="1" customWidth="1"/>
    <col min="8" max="11" width="11.140625" style="1" bestFit="1" customWidth="1"/>
    <col min="12" max="20" width="12.7109375" style="1" bestFit="1" customWidth="1"/>
    <col min="21" max="16384" width="9.140625" style="1"/>
  </cols>
  <sheetData>
    <row r="1" spans="1:10" s="50" customFormat="1" ht="33" customHeight="1" x14ac:dyDescent="0.2">
      <c r="A1" s="64" t="s">
        <v>9</v>
      </c>
      <c r="B1" s="64"/>
      <c r="C1" s="64"/>
      <c r="D1" s="64"/>
      <c r="E1" s="64"/>
      <c r="F1" s="64"/>
      <c r="G1" s="64"/>
    </row>
    <row r="2" spans="1:10" s="50" customFormat="1" x14ac:dyDescent="0.2">
      <c r="A2" s="51"/>
      <c r="D2" s="52"/>
      <c r="E2" s="53"/>
      <c r="G2" s="51"/>
    </row>
    <row r="3" spans="1:10" s="50" customFormat="1" ht="26.25" x14ac:dyDescent="0.2">
      <c r="A3" s="51"/>
      <c r="C3" s="54" t="s">
        <v>18</v>
      </c>
      <c r="D3" s="54"/>
      <c r="E3" s="54"/>
      <c r="G3" s="51"/>
    </row>
    <row r="4" spans="1:10" s="50" customFormat="1" x14ac:dyDescent="0.2">
      <c r="A4" s="51"/>
      <c r="D4" s="52"/>
      <c r="E4" s="53"/>
      <c r="G4" s="51"/>
    </row>
    <row r="5" spans="1:10" s="50" customFormat="1" x14ac:dyDescent="0.2">
      <c r="A5" s="51"/>
      <c r="C5" s="55" t="s">
        <v>0</v>
      </c>
      <c r="D5" s="38" t="s">
        <v>7</v>
      </c>
      <c r="E5" s="40" t="s">
        <v>8</v>
      </c>
      <c r="F5" s="56"/>
      <c r="G5" s="51"/>
      <c r="I5" s="57"/>
      <c r="J5" s="57"/>
    </row>
    <row r="6" spans="1:10" x14ac:dyDescent="0.2">
      <c r="A6" s="23"/>
      <c r="C6" s="30">
        <v>40</v>
      </c>
      <c r="D6" s="39">
        <v>52</v>
      </c>
      <c r="E6" s="39">
        <f>Standard_Hours*Weeks_in_a_yr</f>
        <v>2080</v>
      </c>
      <c r="G6" s="23"/>
    </row>
    <row r="7" spans="1:10" x14ac:dyDescent="0.2">
      <c r="A7" s="23"/>
      <c r="D7" s="36"/>
      <c r="E7" s="37"/>
      <c r="G7" s="23"/>
    </row>
    <row r="8" spans="1:10" ht="26.25" x14ac:dyDescent="0.2">
      <c r="A8" s="23"/>
      <c r="C8" s="31" t="s">
        <v>17</v>
      </c>
      <c r="D8" s="58"/>
      <c r="E8" s="37"/>
      <c r="G8" s="23"/>
    </row>
    <row r="9" spans="1:10" x14ac:dyDescent="0.2">
      <c r="A9" s="23"/>
      <c r="D9" s="35"/>
      <c r="E9" s="35"/>
      <c r="G9" s="23"/>
    </row>
    <row r="10" spans="1:10" x14ac:dyDescent="0.2">
      <c r="A10" s="23"/>
      <c r="C10" s="26" t="s">
        <v>16</v>
      </c>
      <c r="D10" s="47" t="s">
        <v>1</v>
      </c>
      <c r="E10" s="47" t="s">
        <v>6</v>
      </c>
      <c r="G10" s="23"/>
    </row>
    <row r="11" spans="1:10" x14ac:dyDescent="0.2">
      <c r="A11" s="23"/>
      <c r="C11" s="32">
        <v>42612</v>
      </c>
      <c r="D11" s="48">
        <f ca="1">ROUNDUP(DATEDIF(C11,NOW(),"D")/365.25,)</f>
        <v>1</v>
      </c>
      <c r="E11" s="49">
        <f ca="1">IF(Years_of_Service=0,0,IF(Years_of_Service&gt;10,'Notes and Calculations'!F14,VLOOKUP(Years_of_Service,'Notes and Calculations'!A4:F14,6,FALSE)))</f>
        <v>7.6923076923076927E-2</v>
      </c>
      <c r="G11" s="23"/>
    </row>
    <row r="12" spans="1:10" x14ac:dyDescent="0.2">
      <c r="A12" s="23"/>
      <c r="D12" s="5"/>
      <c r="E12" s="6"/>
      <c r="G12" s="23"/>
    </row>
    <row r="13" spans="1:10" x14ac:dyDescent="0.2">
      <c r="A13" s="23"/>
      <c r="C13" s="65" t="s">
        <v>34</v>
      </c>
      <c r="D13" s="65"/>
      <c r="E13" s="33">
        <f ca="1">E11*E6</f>
        <v>160</v>
      </c>
      <c r="G13" s="23"/>
    </row>
    <row r="14" spans="1:10" x14ac:dyDescent="0.2">
      <c r="A14" s="23"/>
      <c r="C14" s="65" t="s">
        <v>33</v>
      </c>
      <c r="D14" s="65"/>
      <c r="E14" s="33">
        <f ca="1">E13/26</f>
        <v>6.1538461538461542</v>
      </c>
      <c r="G14" s="23"/>
      <c r="H14" s="8"/>
    </row>
    <row r="15" spans="1:10" x14ac:dyDescent="0.2">
      <c r="A15" s="23"/>
      <c r="D15" s="1"/>
      <c r="E15" s="1"/>
      <c r="G15" s="23"/>
      <c r="H15" s="4"/>
    </row>
    <row r="16" spans="1:10" ht="33" customHeight="1" x14ac:dyDescent="0.2">
      <c r="A16" s="23"/>
      <c r="B16" s="23"/>
      <c r="C16" s="23"/>
      <c r="D16" s="24"/>
      <c r="E16" s="25"/>
      <c r="F16" s="23"/>
      <c r="G16" s="23"/>
    </row>
    <row r="18" spans="4:6" s="7" customFormat="1" x14ac:dyDescent="0.2">
      <c r="D18" s="2"/>
      <c r="E18" s="3"/>
    </row>
    <row r="19" spans="4:6" x14ac:dyDescent="0.2">
      <c r="F19" s="9"/>
    </row>
  </sheetData>
  <sheetProtection algorithmName="SHA-512" hashValue="RfGvjm95C4KS7rijw9mgR9yiuRbLWP3ZS79Qg+Dr6B+0iGhXEPWyrXWumpPcWU++5Hgq2Q9iDWJYU5Fkac91Wg==" saltValue="q4p3kffroBNGbrPOCr7syA==" spinCount="100000" sheet="1" objects="1" scenarios="1" selectLockedCells="1"/>
  <protectedRanges>
    <protectedRange sqref="C11" name="Serv_Dte"/>
    <protectedRange sqref="C6" name="Std_Hrs"/>
  </protectedRanges>
  <mergeCells count="3">
    <mergeCell ref="A1:G1"/>
    <mergeCell ref="C13:D13"/>
    <mergeCell ref="C14:D14"/>
  </mergeCells>
  <phoneticPr fontId="0" type="noConversion"/>
  <dataValidations count="2">
    <dataValidation type="decimal" allowBlank="1" showInputMessage="1" showErrorMessage="1" errorTitle="Enter Valid Standard Hours" error="Standard Hours must be between 0 and 40." sqref="C6">
      <formula1>0</formula1>
      <formula2>40</formula2>
    </dataValidation>
    <dataValidation type="date" allowBlank="1" showInputMessage="1" showErrorMessage="1" errorTitle="Enter a Valid Date" error="Please enter a date between 01/01/1950 and less than today." sqref="C11">
      <formula1>18264</formula1>
      <formula2>NOW()-1</formula2>
    </dataValidation>
  </dataValidations>
  <pageMargins left="0.25" right="0.25" top="1" bottom="1" header="0.5" footer="0.5"/>
  <pageSetup scale="81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showRowColHeaders="0" zoomScaleNormal="100" workbookViewId="0">
      <selection activeCell="C6" sqref="C6"/>
    </sheetView>
  </sheetViews>
  <sheetFormatPr defaultRowHeight="18.75" x14ac:dyDescent="0.2"/>
  <cols>
    <col min="1" max="1" width="6.7109375" style="35" customWidth="1"/>
    <col min="2" max="2" width="2.7109375" style="35" customWidth="1"/>
    <col min="3" max="3" width="18.7109375" style="35" customWidth="1"/>
    <col min="4" max="4" width="49.7109375" style="36" customWidth="1"/>
    <col min="5" max="5" width="23" style="37" bestFit="1" customWidth="1"/>
    <col min="6" max="6" width="2.7109375" style="35" customWidth="1"/>
    <col min="7" max="7" width="6.7109375" style="35" customWidth="1"/>
    <col min="8" max="11" width="11.140625" style="35" bestFit="1" customWidth="1"/>
    <col min="12" max="20" width="12.7109375" style="35" bestFit="1" customWidth="1"/>
    <col min="21" max="16384" width="9.140625" style="35"/>
  </cols>
  <sheetData>
    <row r="1" spans="1:10" ht="33" customHeight="1" x14ac:dyDescent="0.2">
      <c r="A1" s="68" t="s">
        <v>15</v>
      </c>
      <c r="B1" s="68"/>
      <c r="C1" s="68"/>
      <c r="D1" s="68"/>
      <c r="E1" s="68"/>
      <c r="F1" s="68"/>
      <c r="G1" s="68"/>
    </row>
    <row r="2" spans="1:10" x14ac:dyDescent="0.2">
      <c r="A2" s="34"/>
      <c r="G2" s="34"/>
    </row>
    <row r="3" spans="1:10" ht="26.25" x14ac:dyDescent="0.2">
      <c r="A3" s="34"/>
      <c r="C3" s="69" t="s">
        <v>18</v>
      </c>
      <c r="D3" s="69"/>
      <c r="E3" s="69"/>
      <c r="G3" s="34"/>
    </row>
    <row r="4" spans="1:10" x14ac:dyDescent="0.2">
      <c r="A4" s="34"/>
      <c r="G4" s="34"/>
    </row>
    <row r="5" spans="1:10" x14ac:dyDescent="0.2">
      <c r="A5" s="34"/>
      <c r="C5" s="47" t="s">
        <v>0</v>
      </c>
      <c r="D5" s="38" t="s">
        <v>7</v>
      </c>
      <c r="E5" s="40" t="s">
        <v>8</v>
      </c>
      <c r="F5" s="41"/>
      <c r="G5" s="34"/>
      <c r="I5" s="59"/>
      <c r="J5" s="59"/>
    </row>
    <row r="6" spans="1:10" x14ac:dyDescent="0.2">
      <c r="A6" s="34"/>
      <c r="C6" s="30">
        <v>40</v>
      </c>
      <c r="D6" s="39">
        <v>52</v>
      </c>
      <c r="E6" s="39">
        <f>Standard_Hours*Weeks_in_a_yr</f>
        <v>2080</v>
      </c>
      <c r="G6" s="34"/>
    </row>
    <row r="7" spans="1:10" x14ac:dyDescent="0.2">
      <c r="A7" s="34"/>
      <c r="G7" s="34"/>
    </row>
    <row r="8" spans="1:10" ht="26.25" x14ac:dyDescent="0.2">
      <c r="A8" s="34"/>
      <c r="C8" s="69" t="s">
        <v>17</v>
      </c>
      <c r="D8" s="69"/>
      <c r="E8" s="69"/>
      <c r="G8" s="34"/>
    </row>
    <row r="9" spans="1:10" x14ac:dyDescent="0.2">
      <c r="A9" s="34"/>
      <c r="D9" s="35"/>
      <c r="E9" s="35"/>
      <c r="G9" s="34"/>
    </row>
    <row r="10" spans="1:10" x14ac:dyDescent="0.2">
      <c r="A10" s="34"/>
      <c r="C10" s="47" t="s">
        <v>16</v>
      </c>
      <c r="D10" s="47" t="s">
        <v>1</v>
      </c>
      <c r="E10" s="47" t="s">
        <v>6</v>
      </c>
      <c r="G10" s="34"/>
    </row>
    <row r="11" spans="1:10" x14ac:dyDescent="0.2">
      <c r="A11" s="34"/>
      <c r="C11" s="32">
        <v>42612</v>
      </c>
      <c r="D11" s="48">
        <f ca="1">ROUNDUP(DATEDIF(C11,NOW(),"D")/365.25,)</f>
        <v>1</v>
      </c>
      <c r="E11" s="49">
        <f ca="1">IF(Years_of_Service=0,0,IF(Years_of_Service&lt;=5,'Notes and Calculations'!F18,'Notes and Calculations'!F19))</f>
        <v>9.2307692307692313E-2</v>
      </c>
      <c r="G11" s="34"/>
    </row>
    <row r="12" spans="1:10" x14ac:dyDescent="0.2">
      <c r="A12" s="34"/>
      <c r="D12" s="42"/>
      <c r="E12" s="43"/>
      <c r="G12" s="34"/>
    </row>
    <row r="13" spans="1:10" x14ac:dyDescent="0.2">
      <c r="A13" s="34"/>
      <c r="C13" s="66" t="s">
        <v>34</v>
      </c>
      <c r="D13" s="67"/>
      <c r="E13" s="44">
        <f ca="1">E11*E6</f>
        <v>192</v>
      </c>
      <c r="G13" s="34"/>
    </row>
    <row r="14" spans="1:10" x14ac:dyDescent="0.2">
      <c r="A14" s="34"/>
      <c r="C14" s="66" t="s">
        <v>35</v>
      </c>
      <c r="D14" s="67"/>
      <c r="E14" s="44">
        <f ca="1">E13/12</f>
        <v>16</v>
      </c>
      <c r="G14" s="34"/>
      <c r="H14" s="60"/>
    </row>
    <row r="15" spans="1:10" x14ac:dyDescent="0.2">
      <c r="A15" s="34"/>
      <c r="D15" s="35"/>
      <c r="E15" s="35"/>
      <c r="G15" s="34"/>
      <c r="H15" s="61"/>
    </row>
    <row r="16" spans="1:10" ht="33" customHeight="1" x14ac:dyDescent="0.2">
      <c r="A16" s="34"/>
      <c r="B16" s="34"/>
      <c r="C16" s="34"/>
      <c r="D16" s="45"/>
      <c r="E16" s="46"/>
      <c r="F16" s="34"/>
      <c r="G16" s="34"/>
    </row>
    <row r="18" spans="4:6" s="62" customFormat="1" x14ac:dyDescent="0.2">
      <c r="D18" s="36"/>
      <c r="E18" s="37"/>
    </row>
    <row r="19" spans="4:6" x14ac:dyDescent="0.2">
      <c r="F19" s="63"/>
    </row>
  </sheetData>
  <sheetProtection algorithmName="SHA-512" hashValue="jB9dIk8EqiOZCfJx95kxJg7erWKRGJ8FVZ0+DFE5ZpT1zpZIJFir9M+cCN4KAfPop0jEWqHHLNT/Gzavs2O5gQ==" saltValue="l2FlwFRK4EiMHzm3HXxrjw==" spinCount="100000" sheet="1" objects="1" scenarios="1" selectLockedCells="1"/>
  <mergeCells count="5">
    <mergeCell ref="C13:D13"/>
    <mergeCell ref="C14:D14"/>
    <mergeCell ref="A1:G1"/>
    <mergeCell ref="C3:E3"/>
    <mergeCell ref="C8:E8"/>
  </mergeCells>
  <dataValidations count="2">
    <dataValidation type="decimal" allowBlank="1" showInputMessage="1" showErrorMessage="1" errorTitle="Enter Valid Standard Hours" error="Standard Hours must be between 0 and 40." sqref="C6">
      <formula1>0</formula1>
      <formula2>40</formula2>
    </dataValidation>
    <dataValidation type="date" allowBlank="1" showInputMessage="1" showErrorMessage="1" errorTitle="Enter a Valid Date" error="Please enter a date between 01/01/1950 and less than today." sqref="C11">
      <formula1>18264</formula1>
      <formula2>NOW()-1</formula2>
    </dataValidation>
  </dataValidations>
  <pageMargins left="0.25" right="0.25" top="1" bottom="1" header="0.5" footer="0.5"/>
  <pageSetup scale="81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F1"/>
    </sheetView>
  </sheetViews>
  <sheetFormatPr defaultRowHeight="15" x14ac:dyDescent="0.25"/>
  <cols>
    <col min="1" max="1" width="12.7109375" style="14" customWidth="1"/>
    <col min="2" max="2" width="6.28515625" style="14" customWidth="1"/>
    <col min="3" max="3" width="10.5703125" style="14" customWidth="1"/>
    <col min="4" max="4" width="7.85546875" style="14" customWidth="1"/>
    <col min="5" max="5" width="10.5703125" style="14" customWidth="1"/>
    <col min="6" max="6" width="12.85546875" style="14" customWidth="1"/>
    <col min="7" max="16384" width="9.140625" style="14"/>
  </cols>
  <sheetData>
    <row r="1" spans="1:8" ht="15.75" thickBot="1" x14ac:dyDescent="0.3">
      <c r="A1" s="74" t="s">
        <v>2</v>
      </c>
      <c r="B1" s="74"/>
      <c r="C1" s="74"/>
      <c r="D1" s="74"/>
      <c r="E1" s="74"/>
      <c r="F1" s="74"/>
    </row>
    <row r="2" spans="1:8" ht="12.75" customHeight="1" x14ac:dyDescent="0.25">
      <c r="A2" s="70" t="s">
        <v>3</v>
      </c>
      <c r="B2" s="72" t="s">
        <v>4</v>
      </c>
      <c r="C2" s="73"/>
      <c r="D2" s="73"/>
      <c r="E2" s="73"/>
      <c r="F2" s="73"/>
    </row>
    <row r="3" spans="1:8" ht="15.75" thickBot="1" x14ac:dyDescent="0.3">
      <c r="A3" s="71"/>
      <c r="B3" s="15" t="s">
        <v>5</v>
      </c>
      <c r="C3" s="16" t="s">
        <v>38</v>
      </c>
      <c r="D3" s="16" t="s">
        <v>36</v>
      </c>
      <c r="E3" s="16" t="s">
        <v>37</v>
      </c>
      <c r="F3" s="16" t="s">
        <v>6</v>
      </c>
    </row>
    <row r="4" spans="1:8" x14ac:dyDescent="0.25">
      <c r="A4" s="88">
        <v>1</v>
      </c>
      <c r="B4" s="89">
        <v>20</v>
      </c>
      <c r="C4" s="90">
        <f t="shared" ref="C4:C12" si="0">B4*8</f>
        <v>160</v>
      </c>
      <c r="D4" s="91">
        <v>52</v>
      </c>
      <c r="E4" s="91">
        <v>40</v>
      </c>
      <c r="F4" s="92">
        <f>C4/D4/E4</f>
        <v>7.6923076923076927E-2</v>
      </c>
      <c r="G4" s="14" t="s">
        <v>22</v>
      </c>
      <c r="H4"/>
    </row>
    <row r="5" spans="1:8" ht="15.75" thickBot="1" x14ac:dyDescent="0.3">
      <c r="A5" s="93">
        <v>2</v>
      </c>
      <c r="B5" s="94">
        <v>20</v>
      </c>
      <c r="C5" s="95">
        <f t="shared" si="0"/>
        <v>160</v>
      </c>
      <c r="D5" s="96">
        <v>52</v>
      </c>
      <c r="E5" s="96">
        <v>40</v>
      </c>
      <c r="F5" s="97">
        <f t="shared" ref="F5:F14" si="1">C5/D5/E5</f>
        <v>7.6923076923076927E-2</v>
      </c>
      <c r="G5" s="14" t="s">
        <v>21</v>
      </c>
    </row>
    <row r="6" spans="1:8" x14ac:dyDescent="0.25">
      <c r="A6" s="17">
        <v>3</v>
      </c>
      <c r="B6" s="18">
        <v>22</v>
      </c>
      <c r="C6" s="19">
        <f t="shared" si="0"/>
        <v>176</v>
      </c>
      <c r="D6" s="77">
        <v>52</v>
      </c>
      <c r="E6" s="77">
        <v>40</v>
      </c>
      <c r="F6" s="81">
        <f t="shared" si="1"/>
        <v>8.461538461538462E-2</v>
      </c>
      <c r="G6" s="14" t="s">
        <v>23</v>
      </c>
    </row>
    <row r="7" spans="1:8" ht="15.75" thickBot="1" x14ac:dyDescent="0.3">
      <c r="A7" s="20">
        <v>4</v>
      </c>
      <c r="B7" s="21">
        <v>22</v>
      </c>
      <c r="C7" s="22">
        <f t="shared" si="0"/>
        <v>176</v>
      </c>
      <c r="D7" s="78">
        <v>52</v>
      </c>
      <c r="E7" s="78">
        <v>40</v>
      </c>
      <c r="F7" s="82">
        <f t="shared" si="1"/>
        <v>8.461538461538462E-2</v>
      </c>
      <c r="G7" s="14" t="s">
        <v>24</v>
      </c>
    </row>
    <row r="8" spans="1:8" x14ac:dyDescent="0.25">
      <c r="A8" s="88">
        <v>5</v>
      </c>
      <c r="B8" s="89">
        <v>24</v>
      </c>
      <c r="C8" s="90">
        <f t="shared" si="0"/>
        <v>192</v>
      </c>
      <c r="D8" s="91">
        <v>52</v>
      </c>
      <c r="E8" s="91">
        <v>40</v>
      </c>
      <c r="F8" s="92">
        <f t="shared" si="1"/>
        <v>9.2307692307692313E-2</v>
      </c>
      <c r="G8" s="14" t="s">
        <v>20</v>
      </c>
    </row>
    <row r="9" spans="1:8" ht="15.75" thickBot="1" x14ac:dyDescent="0.3">
      <c r="A9" s="93">
        <v>6</v>
      </c>
      <c r="B9" s="94">
        <v>24</v>
      </c>
      <c r="C9" s="95">
        <f t="shared" si="0"/>
        <v>192</v>
      </c>
      <c r="D9" s="96">
        <v>52</v>
      </c>
      <c r="E9" s="96">
        <v>40</v>
      </c>
      <c r="F9" s="97">
        <f t="shared" si="1"/>
        <v>9.2307692307692313E-2</v>
      </c>
      <c r="G9" s="14" t="s">
        <v>25</v>
      </c>
    </row>
    <row r="10" spans="1:8" x14ac:dyDescent="0.25">
      <c r="A10" s="17">
        <v>7</v>
      </c>
      <c r="B10" s="18">
        <v>26</v>
      </c>
      <c r="C10" s="19">
        <f t="shared" si="0"/>
        <v>208</v>
      </c>
      <c r="D10" s="77">
        <v>52</v>
      </c>
      <c r="E10" s="77">
        <v>40</v>
      </c>
      <c r="F10" s="81">
        <f t="shared" si="1"/>
        <v>0.1</v>
      </c>
      <c r="G10" s="14" t="s">
        <v>26</v>
      </c>
    </row>
    <row r="11" spans="1:8" ht="15.75" thickBot="1" x14ac:dyDescent="0.3">
      <c r="A11" s="20">
        <v>8</v>
      </c>
      <c r="B11" s="21">
        <v>26</v>
      </c>
      <c r="C11" s="22">
        <f t="shared" si="0"/>
        <v>208</v>
      </c>
      <c r="D11" s="78">
        <v>52</v>
      </c>
      <c r="E11" s="78">
        <v>40</v>
      </c>
      <c r="F11" s="82">
        <f t="shared" si="1"/>
        <v>0.1</v>
      </c>
      <c r="G11" s="14" t="s">
        <v>27</v>
      </c>
    </row>
    <row r="12" spans="1:8" ht="15.75" thickBot="1" x14ac:dyDescent="0.3">
      <c r="A12" s="83">
        <v>9</v>
      </c>
      <c r="B12" s="84">
        <v>28</v>
      </c>
      <c r="C12" s="85">
        <f t="shared" si="0"/>
        <v>224</v>
      </c>
      <c r="D12" s="86">
        <v>52</v>
      </c>
      <c r="E12" s="86">
        <v>40</v>
      </c>
      <c r="F12" s="87">
        <f t="shared" si="1"/>
        <v>0.10769230769230768</v>
      </c>
      <c r="G12" s="14" t="s">
        <v>28</v>
      </c>
    </row>
    <row r="13" spans="1:8" ht="15.75" thickBot="1" x14ac:dyDescent="0.3">
      <c r="A13" s="83">
        <v>10</v>
      </c>
      <c r="B13" s="84">
        <v>28</v>
      </c>
      <c r="C13" s="85">
        <f t="shared" ref="C13" si="2">B13*8</f>
        <v>224</v>
      </c>
      <c r="D13" s="86">
        <v>52</v>
      </c>
      <c r="E13" s="86">
        <v>40</v>
      </c>
      <c r="F13" s="87">
        <f t="shared" si="1"/>
        <v>0.10769230769230768</v>
      </c>
      <c r="G13" s="14" t="s">
        <v>29</v>
      </c>
    </row>
    <row r="14" spans="1:8" ht="15.75" thickBot="1" x14ac:dyDescent="0.3">
      <c r="A14" s="83" t="s">
        <v>19</v>
      </c>
      <c r="B14" s="84">
        <v>28</v>
      </c>
      <c r="C14" s="85">
        <f t="shared" ref="C14" si="3">B14*8</f>
        <v>224</v>
      </c>
      <c r="D14" s="86">
        <v>52</v>
      </c>
      <c r="E14" s="86">
        <v>40</v>
      </c>
      <c r="F14" s="87">
        <f t="shared" si="1"/>
        <v>0.10769230769230768</v>
      </c>
      <c r="G14" s="14" t="s">
        <v>30</v>
      </c>
    </row>
    <row r="15" spans="1:8" x14ac:dyDescent="0.25">
      <c r="A15" s="29" t="s">
        <v>14</v>
      </c>
    </row>
    <row r="16" spans="1:8" ht="15" customHeight="1" x14ac:dyDescent="0.25">
      <c r="A16" s="75" t="s">
        <v>10</v>
      </c>
      <c r="B16" s="72" t="s">
        <v>11</v>
      </c>
      <c r="C16" s="73"/>
      <c r="D16" s="73"/>
      <c r="E16" s="73"/>
      <c r="F16" s="73"/>
    </row>
    <row r="17" spans="1:7" ht="15.75" thickBot="1" x14ac:dyDescent="0.3">
      <c r="A17" s="76"/>
      <c r="B17" s="15" t="s">
        <v>5</v>
      </c>
      <c r="C17" s="16" t="s">
        <v>38</v>
      </c>
      <c r="D17" s="16" t="s">
        <v>36</v>
      </c>
      <c r="E17" s="16" t="s">
        <v>37</v>
      </c>
      <c r="F17" s="16" t="s">
        <v>6</v>
      </c>
    </row>
    <row r="18" spans="1:7" ht="15.75" thickBot="1" x14ac:dyDescent="0.3">
      <c r="A18" s="10" t="s">
        <v>12</v>
      </c>
      <c r="B18" s="27">
        <v>24</v>
      </c>
      <c r="C18" s="11">
        <f t="shared" ref="C18:C19" si="4">B18*8</f>
        <v>192</v>
      </c>
      <c r="D18" s="79">
        <v>52</v>
      </c>
      <c r="E18" s="79">
        <v>40</v>
      </c>
      <c r="F18" s="92">
        <f>C18/D18/E18</f>
        <v>9.2307692307692313E-2</v>
      </c>
      <c r="G18" s="14" t="s">
        <v>31</v>
      </c>
    </row>
    <row r="19" spans="1:7" ht="15.75" thickBot="1" x14ac:dyDescent="0.3">
      <c r="A19" s="12" t="s">
        <v>13</v>
      </c>
      <c r="B19" s="28">
        <v>28</v>
      </c>
      <c r="C19" s="13">
        <f t="shared" si="4"/>
        <v>224</v>
      </c>
      <c r="D19" s="80">
        <v>52</v>
      </c>
      <c r="E19" s="80">
        <v>40</v>
      </c>
      <c r="F19" s="87">
        <f t="shared" ref="F19" si="5">C19/D19/E19</f>
        <v>0.10769230769230768</v>
      </c>
      <c r="G19" s="14" t="s">
        <v>32</v>
      </c>
    </row>
  </sheetData>
  <sheetProtection selectLockedCells="1" selectUnlockedCells="1"/>
  <mergeCells count="5">
    <mergeCell ref="A2:A3"/>
    <mergeCell ref="B2:F2"/>
    <mergeCell ref="A1:F1"/>
    <mergeCell ref="A16:A17"/>
    <mergeCell ref="B16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NonExempt Calculator</vt:lpstr>
      <vt:lpstr>Exempt Calculator</vt:lpstr>
      <vt:lpstr>Notes and Calculations</vt:lpstr>
      <vt:lpstr>'Exempt Calculator'!Print_Area</vt:lpstr>
      <vt:lpstr>'NonExempt Calculator'!Print_Area</vt:lpstr>
      <vt:lpstr>Serv_Dte</vt:lpstr>
      <vt:lpstr>'Exempt Calculator'!Standard_Hours</vt:lpstr>
      <vt:lpstr>Standard_Hours</vt:lpstr>
      <vt:lpstr>Std_Hrs</vt:lpstr>
      <vt:lpstr>'Exempt Calculator'!Weeks_in_a_yr</vt:lpstr>
      <vt:lpstr>Weeks_in_a_yr</vt:lpstr>
      <vt:lpstr>'Exempt Calculator'!Years_of_Service</vt:lpstr>
      <vt:lpstr>Years_of_Service</vt:lpstr>
    </vt:vector>
  </TitlesOfParts>
  <Company>Vanderbilt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Resource Services</dc:creator>
  <cp:lastModifiedBy>Bailey, Bill (HRMS)</cp:lastModifiedBy>
  <cp:lastPrinted>2004-04-27T17:43:40Z</cp:lastPrinted>
  <dcterms:created xsi:type="dcterms:W3CDTF">2004-01-23T20:24:44Z</dcterms:created>
  <dcterms:modified xsi:type="dcterms:W3CDTF">2016-08-31T19:48:57Z</dcterms:modified>
</cp:coreProperties>
</file>