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ynergy/Desktop/Wolbachia Project/DMW 2.0/Site Documents/Getting Started/"/>
    </mc:Choice>
  </mc:AlternateContent>
  <xr:revisionPtr revIDLastSave="0" documentId="13_ncr:1_{4A04882E-7659-804D-9EA2-8FC922E803D5}" xr6:coauthVersionLast="43" xr6:coauthVersionMax="43" xr10:uidLastSave="{00000000-0000-0000-0000-000000000000}"/>
  <bookViews>
    <workbookView xWindow="5280" yWindow="460" windowWidth="27620" windowHeight="18280" xr2:uid="{73A2C61C-5CE3-A64A-BDF2-B0DD11CED7FD}"/>
  </bookViews>
  <sheets>
    <sheet name="Calculator" sheetId="1" r:id="rId1"/>
    <sheet name="Shopping List" sheetId="3" r:id="rId2"/>
  </sheets>
  <definedNames>
    <definedName name="Groups">Calculator!$B$16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3" l="1"/>
  <c r="I49" i="1" l="1"/>
  <c r="B36" i="3" s="1"/>
  <c r="I48" i="1"/>
  <c r="B35" i="3" s="1"/>
  <c r="I47" i="1"/>
  <c r="B34" i="3" s="1"/>
  <c r="I46" i="1"/>
  <c r="B33" i="3" s="1"/>
  <c r="I45" i="1"/>
  <c r="B32" i="3" s="1"/>
  <c r="I44" i="1"/>
  <c r="B31" i="3" s="1"/>
  <c r="I43" i="1"/>
  <c r="B30" i="3" s="1"/>
  <c r="I42" i="1"/>
  <c r="B29" i="3" s="1"/>
  <c r="I40" i="1"/>
  <c r="B28" i="3" s="1"/>
  <c r="I39" i="1"/>
  <c r="B27" i="3" s="1"/>
  <c r="I38" i="1"/>
  <c r="B26" i="3" s="1"/>
  <c r="I37" i="1"/>
  <c r="B25" i="3" s="1"/>
  <c r="I36" i="1"/>
  <c r="B24" i="3" s="1"/>
  <c r="I35" i="1"/>
  <c r="B23" i="3" s="1"/>
  <c r="I34" i="1"/>
  <c r="B22" i="3" s="1"/>
  <c r="I33" i="1"/>
  <c r="B21" i="3" s="1"/>
  <c r="I31" i="1"/>
  <c r="B20" i="3" s="1"/>
  <c r="I30" i="1"/>
  <c r="B19" i="3" s="1"/>
  <c r="I29" i="1"/>
  <c r="B18" i="3" s="1"/>
  <c r="I28" i="1"/>
  <c r="B17" i="3" s="1"/>
  <c r="I26" i="1"/>
  <c r="B15" i="3" s="1"/>
  <c r="I25" i="1"/>
  <c r="B14" i="3" s="1"/>
  <c r="I24" i="1"/>
  <c r="B13" i="3" s="1"/>
  <c r="I23" i="1"/>
  <c r="B12" i="3" s="1"/>
  <c r="I22" i="1"/>
  <c r="B11" i="3" s="1"/>
  <c r="I21" i="1"/>
  <c r="B10" i="3" s="1"/>
  <c r="I20" i="1"/>
  <c r="B9" i="3" s="1"/>
  <c r="I19" i="1"/>
  <c r="B8" i="3" s="1"/>
  <c r="I88" i="1" l="1"/>
  <c r="B85" i="3" s="1"/>
  <c r="I112" i="1"/>
  <c r="B105" i="3" s="1"/>
  <c r="I101" i="1" l="1"/>
  <c r="I79" i="1" l="1"/>
  <c r="B75" i="3" s="1"/>
  <c r="I100" i="1" l="1"/>
  <c r="B90" i="3" s="1"/>
  <c r="I95" i="1"/>
  <c r="B99" i="3"/>
  <c r="I113" i="1" l="1"/>
  <c r="B106" i="3" s="1"/>
  <c r="I111" i="1"/>
  <c r="B104" i="3" s="1"/>
  <c r="I110" i="1"/>
  <c r="B103" i="3" s="1"/>
  <c r="I108" i="1"/>
  <c r="B98" i="3" s="1"/>
  <c r="I107" i="1"/>
  <c r="B97" i="3" s="1"/>
  <c r="I106" i="1"/>
  <c r="B96" i="3" s="1"/>
  <c r="I105" i="1"/>
  <c r="B95" i="3" s="1"/>
  <c r="I104" i="1"/>
  <c r="B94" i="3" s="1"/>
  <c r="I103" i="1"/>
  <c r="B93" i="3" s="1"/>
  <c r="I102" i="1"/>
  <c r="B92" i="3" s="1"/>
  <c r="B91" i="3"/>
  <c r="I94" i="1"/>
  <c r="B89" i="3" s="1"/>
  <c r="I99" i="1"/>
  <c r="B51" i="3" s="1"/>
  <c r="I98" i="1"/>
  <c r="B50" i="3" s="1"/>
  <c r="I97" i="1"/>
  <c r="B49" i="3" s="1"/>
  <c r="I96" i="1"/>
  <c r="B48" i="3" s="1"/>
  <c r="B47" i="3"/>
  <c r="I93" i="1"/>
  <c r="B88" i="3" s="1"/>
  <c r="I92" i="1"/>
  <c r="B87" i="3" s="1"/>
  <c r="I91" i="1"/>
  <c r="B45" i="3" s="1"/>
  <c r="I90" i="1"/>
  <c r="B44" i="3" s="1"/>
  <c r="I89" i="1"/>
  <c r="B86" i="3" s="1"/>
  <c r="I87" i="1"/>
  <c r="B84" i="3" s="1"/>
  <c r="I86" i="1"/>
  <c r="B83" i="3" s="1"/>
  <c r="I85" i="1"/>
  <c r="B82" i="3" s="1"/>
  <c r="I84" i="1"/>
  <c r="B81" i="3" s="1"/>
  <c r="I83" i="1"/>
  <c r="B80" i="3" s="1"/>
  <c r="I82" i="1"/>
  <c r="B79" i="3" s="1"/>
  <c r="I81" i="1"/>
  <c r="B78" i="3" s="1"/>
  <c r="I80" i="1"/>
  <c r="B76" i="3" s="1"/>
  <c r="I78" i="1"/>
  <c r="B42" i="3" s="1"/>
  <c r="I77" i="1"/>
  <c r="B41" i="3" s="1"/>
  <c r="I76" i="1"/>
  <c r="B74" i="3" s="1"/>
  <c r="I73" i="1"/>
  <c r="B71" i="3" s="1"/>
  <c r="I75" i="1"/>
  <c r="B73" i="3" s="1"/>
  <c r="I74" i="1"/>
  <c r="B72" i="3" s="1"/>
  <c r="I72" i="1"/>
  <c r="B70" i="3" s="1"/>
  <c r="I71" i="1"/>
  <c r="B69" i="3" s="1"/>
  <c r="I70" i="1"/>
  <c r="B68" i="3" s="1"/>
  <c r="I69" i="1"/>
  <c r="B67" i="3" s="1"/>
  <c r="I68" i="1"/>
  <c r="B66" i="3" s="1"/>
  <c r="I67" i="1"/>
  <c r="B65" i="3" s="1"/>
  <c r="I66" i="1"/>
  <c r="B64" i="3" s="1"/>
  <c r="I65" i="1"/>
  <c r="B63" i="3" s="1"/>
  <c r="I64" i="1"/>
  <c r="B62" i="3" s="1"/>
  <c r="I63" i="1"/>
  <c r="B61" i="3" s="1"/>
  <c r="I62" i="1"/>
  <c r="B60" i="3" s="1"/>
  <c r="I61" i="1"/>
  <c r="B59" i="3" s="1"/>
  <c r="I60" i="1"/>
  <c r="B58" i="3" s="1"/>
  <c r="I59" i="1"/>
  <c r="B57" i="3" s="1"/>
  <c r="I58" i="1"/>
  <c r="B56" i="3" s="1"/>
  <c r="I57" i="1"/>
  <c r="B55" i="3" s="1"/>
  <c r="I56" i="1"/>
  <c r="B54" i="3" s="1"/>
  <c r="I55" i="1"/>
  <c r="B53" i="3" s="1"/>
  <c r="I54" i="1"/>
  <c r="B52" i="3" s="1"/>
  <c r="I53" i="1"/>
  <c r="B39" i="3" s="1"/>
</calcChain>
</file>

<file path=xl/sharedStrings.xml><?xml version="1.0" encoding="utf-8"?>
<sst xmlns="http://schemas.openxmlformats.org/spreadsheetml/2006/main" count="607" uniqueCount="339">
  <si>
    <t>Lab 1</t>
  </si>
  <si>
    <t>Gloves</t>
  </si>
  <si>
    <t>Bent probe</t>
  </si>
  <si>
    <t>Scalpel</t>
  </si>
  <si>
    <t>Petri dish</t>
  </si>
  <si>
    <t>Arthropods *</t>
  </si>
  <si>
    <t>Sharpie</t>
  </si>
  <si>
    <t>Colored pencils</t>
  </si>
  <si>
    <t>Dissecting microscope</t>
  </si>
  <si>
    <t>✓</t>
  </si>
  <si>
    <t>Insect Field Guides (optional)</t>
  </si>
  <si>
    <t>variable</t>
  </si>
  <si>
    <t>Vortex</t>
  </si>
  <si>
    <t>Centrifuge</t>
  </si>
  <si>
    <t>(+) insect control</t>
  </si>
  <si>
    <t>(-) insect control</t>
  </si>
  <si>
    <t>P200 pipette</t>
  </si>
  <si>
    <t>P1000 pipette</t>
  </si>
  <si>
    <t>P200 box of pipette tips</t>
  </si>
  <si>
    <t>P1000 box of pipette tips</t>
  </si>
  <si>
    <t>Forceps/tweezers</t>
  </si>
  <si>
    <t>Transfer pipette or eye dropper</t>
  </si>
  <si>
    <t>Box of Kimwipes</t>
  </si>
  <si>
    <t>Waste cup for tips/tubes</t>
  </si>
  <si>
    <t>Spin columns</t>
  </si>
  <si>
    <t>Microtube pestles, sterile</t>
  </si>
  <si>
    <t>Waste cup for liquids</t>
  </si>
  <si>
    <t>Paper towels</t>
  </si>
  <si>
    <t>Parafilm</t>
  </si>
  <si>
    <t>Thermal cycler</t>
  </si>
  <si>
    <t>(*) DNA control</t>
  </si>
  <si>
    <t xml:space="preserve">P20 pipette </t>
  </si>
  <si>
    <t>P20 box of pipette tips</t>
  </si>
  <si>
    <t>Styrofoam cups for ice</t>
  </si>
  <si>
    <t>Tube rack, 1.5 ml</t>
  </si>
  <si>
    <t>PCR tube rack</t>
  </si>
  <si>
    <t>PCR tubes</t>
  </si>
  <si>
    <t>500 ml flask</t>
  </si>
  <si>
    <t>100 ml graduated cylinder</t>
  </si>
  <si>
    <t>GelGreen Gel cup</t>
  </si>
  <si>
    <t>Gel casting tray &amp; comb</t>
  </si>
  <si>
    <t>Running buffer, 1X SB, variable</t>
  </si>
  <si>
    <t>Computer with internet</t>
  </si>
  <si>
    <t>Colored lab tape</t>
  </si>
  <si>
    <t>DNA ladder, aliquot</t>
  </si>
  <si>
    <t>Agarose, aliquot</t>
  </si>
  <si>
    <t>GelRed (or alternative), aliquot</t>
  </si>
  <si>
    <t>Lab 3</t>
  </si>
  <si>
    <t>ul</t>
  </si>
  <si>
    <t>ml</t>
  </si>
  <si>
    <t>g</t>
  </si>
  <si>
    <t xml:space="preserve"># Groups = </t>
  </si>
  <si>
    <t>TOTAL NEEDED</t>
  </si>
  <si>
    <t>(assumes 2 students per group)</t>
  </si>
  <si>
    <t>VWR</t>
  </si>
  <si>
    <t>MiniOne</t>
  </si>
  <si>
    <t>USA Scientific</t>
  </si>
  <si>
    <t>Qiagen</t>
  </si>
  <si>
    <t>Arthropods</t>
  </si>
  <si>
    <t>Water bath</t>
  </si>
  <si>
    <t>Hot plate</t>
  </si>
  <si>
    <t>1000 ml beaker</t>
  </si>
  <si>
    <t xml:space="preserve">Float rack  </t>
  </si>
  <si>
    <t xml:space="preserve">Metal tongs  </t>
  </si>
  <si>
    <t xml:space="preserve">Float rack </t>
  </si>
  <si>
    <t xml:space="preserve">Electronic balance </t>
  </si>
  <si>
    <t>Dry bath / heat block</t>
  </si>
  <si>
    <t xml:space="preserve">Ethanol or rubbing alochol </t>
  </si>
  <si>
    <t>Choice 2: Water Bath</t>
  </si>
  <si>
    <t>Choice 3: Hot plate &amp; boiling water (Edwards DNA Extraction only)</t>
  </si>
  <si>
    <t>Choice 2: Standard</t>
  </si>
  <si>
    <t>Ward's</t>
  </si>
  <si>
    <t>470191-302</t>
  </si>
  <si>
    <t xml:space="preserve"> 414004-226</t>
  </si>
  <si>
    <t>NOTES</t>
  </si>
  <si>
    <t>470017-066</t>
  </si>
  <si>
    <t>89187-988</t>
  </si>
  <si>
    <t>470234-476</t>
  </si>
  <si>
    <t>470005-454</t>
  </si>
  <si>
    <t>25610-001</t>
  </si>
  <si>
    <t>470152-040</t>
  </si>
  <si>
    <t>470144-262</t>
  </si>
  <si>
    <t>490002-604</t>
  </si>
  <si>
    <t>470231-608</t>
  </si>
  <si>
    <t>470231-600</t>
  </si>
  <si>
    <t>470231-602</t>
  </si>
  <si>
    <t>470217-444</t>
  </si>
  <si>
    <t>470217-442</t>
  </si>
  <si>
    <t>76208-478</t>
  </si>
  <si>
    <t>76208-482</t>
  </si>
  <si>
    <t>76208-484</t>
  </si>
  <si>
    <t>10017-222</t>
  </si>
  <si>
    <t>10017-224</t>
  </si>
  <si>
    <t>82003-820</t>
  </si>
  <si>
    <t>470173-504</t>
  </si>
  <si>
    <t>May subsitute with paper towels</t>
  </si>
  <si>
    <t>76266-410</t>
  </si>
  <si>
    <t>470144-250</t>
  </si>
  <si>
    <t>470178-269</t>
  </si>
  <si>
    <t>470306-966; 89230-718</t>
  </si>
  <si>
    <t>470306-966; 470200-670</t>
  </si>
  <si>
    <t>470306-966; 470100-896</t>
  </si>
  <si>
    <t>470306-966; 82024-494</t>
  </si>
  <si>
    <t>470191-196</t>
  </si>
  <si>
    <t>470225-062</t>
  </si>
  <si>
    <t>97064-768</t>
  </si>
  <si>
    <t>EM-4450S</t>
  </si>
  <si>
    <t>TBE buffer provided with GreenGel Cups</t>
  </si>
  <si>
    <t>M3144</t>
  </si>
  <si>
    <t xml:space="preserve">Bent probe </t>
  </si>
  <si>
    <t xml:space="preserve">Forceps/tweezers </t>
  </si>
  <si>
    <t xml:space="preserve">Scalpel </t>
  </si>
  <si>
    <t xml:space="preserve">Sharpie </t>
  </si>
  <si>
    <t xml:space="preserve">Colored lab tape </t>
  </si>
  <si>
    <t xml:space="preserve">P200 pipette </t>
  </si>
  <si>
    <t xml:space="preserve">P1000 pipette </t>
  </si>
  <si>
    <t xml:space="preserve">Box of Kimwipes </t>
  </si>
  <si>
    <t xml:space="preserve">Waste cup for tips/tubes </t>
  </si>
  <si>
    <t xml:space="preserve">Waste cup for liquids </t>
  </si>
  <si>
    <t xml:space="preserve">Tube rack, 1.5 ml </t>
  </si>
  <si>
    <t xml:space="preserve">PCR tube rack </t>
  </si>
  <si>
    <t xml:space="preserve">Gloves </t>
  </si>
  <si>
    <t xml:space="preserve">Petri dish </t>
  </si>
  <si>
    <t xml:space="preserve">Transfer pipette or eye dropper </t>
  </si>
  <si>
    <t>M6205</t>
  </si>
  <si>
    <t>M6208</t>
  </si>
  <si>
    <t>P20 box of pipette tips , sterile</t>
  </si>
  <si>
    <t>P200 box of pipette tips, sterile</t>
  </si>
  <si>
    <t>P1000 box of pipette tips, sterile</t>
  </si>
  <si>
    <t>1615-5510</t>
  </si>
  <si>
    <t>2332-1048</t>
  </si>
  <si>
    <t>2300-9602</t>
  </si>
  <si>
    <t>8609-0010</t>
  </si>
  <si>
    <t>Safety glasses</t>
  </si>
  <si>
    <t>7100-0220</t>
  </si>
  <si>
    <t>7100-2200</t>
  </si>
  <si>
    <t>7110-1000</t>
  </si>
  <si>
    <t>1110-1810</t>
  </si>
  <si>
    <t>1111-2831</t>
  </si>
  <si>
    <t>1020-2500</t>
  </si>
  <si>
    <t>Qiagen Dneasy Kit</t>
  </si>
  <si>
    <t>M6100</t>
  </si>
  <si>
    <t>Gel casting accessories come with MiniOne Electrophoresis Systems</t>
  </si>
  <si>
    <t>M3106</t>
  </si>
  <si>
    <t>M3113</t>
  </si>
  <si>
    <t xml:space="preserve">Small wash bottle </t>
  </si>
  <si>
    <t>Non-specific; Make sure they are DNase and RNase-free</t>
  </si>
  <si>
    <t>Non-specific</t>
  </si>
  <si>
    <t>Non-specific; You may wash &amp; reuse petri dishes</t>
  </si>
  <si>
    <t>Non-specific; these can be purchased as a dissection kit</t>
  </si>
  <si>
    <t>Universal pipettes are often most economical</t>
  </si>
  <si>
    <t>For homogenization, pestles MUST match tubes</t>
  </si>
  <si>
    <t>470228-422</t>
  </si>
  <si>
    <t>1.7 ml tubes, sterile</t>
  </si>
  <si>
    <t>71006-012</t>
  </si>
  <si>
    <t>470301-476</t>
  </si>
  <si>
    <t>71001-652</t>
  </si>
  <si>
    <t>VWRL0201-0500</t>
  </si>
  <si>
    <t>71003-548</t>
  </si>
  <si>
    <t>470020-826</t>
  </si>
  <si>
    <t>470300-966</t>
  </si>
  <si>
    <t>470180-822</t>
  </si>
  <si>
    <t>76004-498</t>
  </si>
  <si>
    <t xml:space="preserve">470126-232 or 470232-364 </t>
  </si>
  <si>
    <t>97062-248 or 97063-676</t>
  </si>
  <si>
    <t>470300-412</t>
  </si>
  <si>
    <t>470302-558</t>
  </si>
  <si>
    <t>89139-138</t>
  </si>
  <si>
    <t>470222-630</t>
  </si>
  <si>
    <t>470191-218</t>
  </si>
  <si>
    <t>10536-926</t>
  </si>
  <si>
    <t>Make sure the stain is compatible with your light source (UV/blue light)</t>
  </si>
  <si>
    <t>NaOH; 10 g/L</t>
  </si>
  <si>
    <t>distilled water</t>
  </si>
  <si>
    <t>470148-670</t>
  </si>
  <si>
    <t>470148-670 or 470148-732</t>
  </si>
  <si>
    <t>470203-874</t>
  </si>
  <si>
    <t>PAM7122</t>
  </si>
  <si>
    <t>1X SB running buffer</t>
  </si>
  <si>
    <t>PCR Reagents</t>
  </si>
  <si>
    <t>GelRed (or alternative)</t>
  </si>
  <si>
    <t>DNA Extraction Buffers</t>
  </si>
  <si>
    <t>Cell lysis buffer</t>
  </si>
  <si>
    <t>DNA Elution Buffer</t>
  </si>
  <si>
    <t>Recommend molecular grade for DNA extractions; avoid dentaured ethanol</t>
  </si>
  <si>
    <t>Non-specific; grovery store</t>
  </si>
  <si>
    <t>Non-specific; grocery store</t>
  </si>
  <si>
    <r>
      <rPr>
        <b/>
        <i/>
        <sz val="14"/>
        <color theme="1"/>
        <rFont val="Calibri"/>
        <family val="2"/>
        <scheme val="minor"/>
      </rPr>
      <t>Wolbachia</t>
    </r>
    <r>
      <rPr>
        <b/>
        <sz val="14"/>
        <color theme="1"/>
        <rFont val="Calibri"/>
        <family val="2"/>
        <scheme val="minor"/>
      </rPr>
      <t xml:space="preserve"> Project Group Shopping List</t>
    </r>
  </si>
  <si>
    <t>Can use plastic drinking cup (label "LAB USE ONLY")</t>
  </si>
  <si>
    <t>Boric acid; 61.83 g/L</t>
  </si>
  <si>
    <t>De-ionized water is not the same as distilled</t>
  </si>
  <si>
    <t>*** Student-collected ***</t>
  </si>
  <si>
    <t>1.7 ml tubes for homogenization</t>
  </si>
  <si>
    <t xml:space="preserve">Ethanol (95-100%), aliquot </t>
  </si>
  <si>
    <t>Proteinase K</t>
  </si>
  <si>
    <t>Buffer ATL</t>
  </si>
  <si>
    <t>Buffer AL</t>
  </si>
  <si>
    <t>Buffer AW1</t>
  </si>
  <si>
    <t>Buffer AW2</t>
  </si>
  <si>
    <t>Buffer AE</t>
  </si>
  <si>
    <t>Isopropanol</t>
  </si>
  <si>
    <t>70% Ethanol</t>
  </si>
  <si>
    <t>WspecF primer</t>
  </si>
  <si>
    <t>WspecR primer</t>
  </si>
  <si>
    <t>CO1_F primer</t>
  </si>
  <si>
    <t>CO1_R primer</t>
  </si>
  <si>
    <t>Nuclease-free water</t>
  </si>
  <si>
    <t>MiniOne TBE concentrate</t>
  </si>
  <si>
    <t>DI water</t>
  </si>
  <si>
    <t>DNA ladder</t>
  </si>
  <si>
    <t>Agarose</t>
  </si>
  <si>
    <t>Instructions:</t>
  </si>
  <si>
    <r>
      <t xml:space="preserve">Lab 4: </t>
    </r>
    <r>
      <rPr>
        <b/>
        <sz val="9"/>
        <color theme="0"/>
        <rFont val="Calibri (Body)"/>
      </rPr>
      <t>MiniOne</t>
    </r>
  </si>
  <si>
    <r>
      <t xml:space="preserve">Lab 4: </t>
    </r>
    <r>
      <rPr>
        <b/>
        <sz val="9"/>
        <color theme="0"/>
        <rFont val="Calibri (Body)"/>
      </rPr>
      <t>Standard</t>
    </r>
  </si>
  <si>
    <t>75838-336</t>
  </si>
  <si>
    <t>75993-410</t>
  </si>
  <si>
    <t>470228-446</t>
  </si>
  <si>
    <t>470201-930</t>
  </si>
  <si>
    <t>52858-076</t>
  </si>
  <si>
    <t>470313-322</t>
  </si>
  <si>
    <t xml:space="preserve">470122-894 </t>
  </si>
  <si>
    <t>Recommend selecting high-speed centrifuge</t>
  </si>
  <si>
    <t>Only needed with ice; not needed if using CoolCaddy or similar</t>
  </si>
  <si>
    <t>Macro lens for phone (optional)</t>
  </si>
  <si>
    <t>10153-318</t>
  </si>
  <si>
    <t>470230-584</t>
  </si>
  <si>
    <t>76308-830</t>
  </si>
  <si>
    <t>470190-929</t>
  </si>
  <si>
    <t>470018-958</t>
  </si>
  <si>
    <t>470013-358</t>
  </si>
  <si>
    <t>97042-634</t>
  </si>
  <si>
    <t>470191-202</t>
  </si>
  <si>
    <t>76019-270</t>
  </si>
  <si>
    <t>10754-960</t>
  </si>
  <si>
    <t>82017-632</t>
  </si>
  <si>
    <t>M1000</t>
  </si>
  <si>
    <t>Not required if using agarose tablets</t>
  </si>
  <si>
    <t>27372-256</t>
  </si>
  <si>
    <t>76196-450</t>
  </si>
  <si>
    <t>470231-450</t>
  </si>
  <si>
    <t>470003-170</t>
  </si>
  <si>
    <t>10205-008</t>
  </si>
  <si>
    <t>10770-454</t>
  </si>
  <si>
    <t>470306-940</t>
  </si>
  <si>
    <t>470177-948</t>
  </si>
  <si>
    <t>82027-532</t>
  </si>
  <si>
    <t xml:space="preserve">Spatula </t>
  </si>
  <si>
    <t>470148-668</t>
  </si>
  <si>
    <t>56614-528</t>
  </si>
  <si>
    <t>76151-834 or 89131-440</t>
  </si>
  <si>
    <t>470017-676 or 470213-886</t>
  </si>
  <si>
    <t>Make sure DNA stain is compatible with transilluminator (i.e., UV vs blue light)</t>
  </si>
  <si>
    <t>General use for cleaning benchtop and washing insects; denatured ethanol or rubbing alcohol is okay</t>
  </si>
  <si>
    <t>Packages available</t>
  </si>
  <si>
    <t>Power supply</t>
  </si>
  <si>
    <t>Oven mitt</t>
  </si>
  <si>
    <t>89176-464</t>
  </si>
  <si>
    <t>94001-368</t>
  </si>
  <si>
    <t>Non-specific. Order correct sizes</t>
  </si>
  <si>
    <t>470153-396</t>
  </si>
  <si>
    <t>10153-688 or 10153-838</t>
  </si>
  <si>
    <t>Non-specific; mini version will work, but can only handle one tube at a time</t>
  </si>
  <si>
    <t>470230 or 470230-488</t>
  </si>
  <si>
    <t>Only needed for DNA extraction using Edward's Buffer</t>
  </si>
  <si>
    <t>M2008 *</t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</si>
  <si>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recommended selection</t>
    </r>
  </si>
  <si>
    <t>M2010 *</t>
  </si>
  <si>
    <t>M2011  *</t>
  </si>
  <si>
    <t>1615-5510 *</t>
  </si>
  <si>
    <t>1415-5390 *</t>
  </si>
  <si>
    <t>M2002 *</t>
  </si>
  <si>
    <t>M2032 * or M2031 *</t>
  </si>
  <si>
    <t>M4001 *</t>
  </si>
  <si>
    <t xml:space="preserve">M3102TBE </t>
  </si>
  <si>
    <r>
      <t xml:space="preserve">Provided by </t>
    </r>
    <r>
      <rPr>
        <i/>
        <sz val="10"/>
        <color theme="1"/>
        <rFont val="Calibri"/>
        <family val="2"/>
        <scheme val="minor"/>
      </rPr>
      <t xml:space="preserve">Wolbachia </t>
    </r>
    <r>
      <rPr>
        <sz val="10"/>
        <color theme="1"/>
        <rFont val="Calibri"/>
        <family val="2"/>
        <scheme val="minor"/>
      </rPr>
      <t>Project</t>
    </r>
  </si>
  <si>
    <t>Controls</t>
  </si>
  <si>
    <r>
      <t xml:space="preserve">Lab 2: </t>
    </r>
    <r>
      <rPr>
        <b/>
        <sz val="9"/>
        <color theme="0"/>
        <rFont val="Calibri (Body)"/>
      </rPr>
      <t>Qiagen DNeasy</t>
    </r>
  </si>
  <si>
    <r>
      <t>Lab 2:</t>
    </r>
    <r>
      <rPr>
        <b/>
        <sz val="9"/>
        <color theme="0"/>
        <rFont val="Calibri"/>
        <family val="2"/>
        <scheme val="minor"/>
      </rPr>
      <t xml:space="preserve"> </t>
    </r>
    <r>
      <rPr>
        <b/>
        <sz val="9"/>
        <color theme="0"/>
        <rFont val="Calibri (Body)"/>
      </rPr>
      <t>Edward's</t>
    </r>
    <r>
      <rPr>
        <b/>
        <sz val="9"/>
        <color theme="0"/>
        <rFont val="Calibri"/>
        <family val="2"/>
        <scheme val="minor"/>
      </rPr>
      <t xml:space="preserve"> Buffer</t>
    </r>
  </si>
  <si>
    <t>Ice bucket or cold workstation</t>
  </si>
  <si>
    <t>Any ice bucket or styrofoam container will work</t>
  </si>
  <si>
    <t>Choice 1: Dry bath *</t>
  </si>
  <si>
    <t>Choice 1: MiniOne *</t>
  </si>
  <si>
    <r>
      <t xml:space="preserve">General </t>
    </r>
    <r>
      <rPr>
        <b/>
        <sz val="8"/>
        <color theme="0"/>
        <rFont val="Calibri (Body)"/>
      </rPr>
      <t>(per group)</t>
    </r>
  </si>
  <si>
    <t>Recommend MiniOne Taq with MiniOne PCR</t>
  </si>
  <si>
    <t>Taq master mix, 2X</t>
  </si>
  <si>
    <t>Glass vials or 15 ml tubes</t>
  </si>
  <si>
    <t>Substitute baby food jar, film canister, small vials, 50 ml tubes</t>
  </si>
  <si>
    <t>470157-602; 470224-998</t>
  </si>
  <si>
    <t>470206-384; 470224-998</t>
  </si>
  <si>
    <t>470210-568 or 25384-342</t>
  </si>
  <si>
    <t>KT749560-1500 (or 47747-366)</t>
  </si>
  <si>
    <t>KT749521-1500 (or 47747-366)</t>
  </si>
  <si>
    <t>Proteinase K, 120 ul aliquot</t>
  </si>
  <si>
    <t>Buffer ATL, 1.1 ml aliquot</t>
  </si>
  <si>
    <t>Buffer AL, 1.2 ml aliquot</t>
  </si>
  <si>
    <t>Buffer AW1, 1.5 ml aliquot</t>
  </si>
  <si>
    <t>Buffer AW2, 1.5 ml aliquot</t>
  </si>
  <si>
    <t>Buffer AE, 600 ul aliquot</t>
  </si>
  <si>
    <t>Ethanol (95-100%), 1.1 ml aliquot</t>
  </si>
  <si>
    <t>Cell lysis buffer, 1 ml aliquot</t>
  </si>
  <si>
    <t>DNA Elution Buffer, 1 ml aliquot</t>
  </si>
  <si>
    <t>Isopropanol, 1 ml aliquot</t>
  </si>
  <si>
    <t>70% Ethanol, 1 ml aliquot</t>
  </si>
  <si>
    <t>WspecF primer, 15 ul aliquot</t>
  </si>
  <si>
    <t>WspecR primer, 15 ul aliquot</t>
  </si>
  <si>
    <t>CO1_F primer, 15 ul aliquot</t>
  </si>
  <si>
    <t>CO1_R primer, 15 ul aliquot</t>
  </si>
  <si>
    <t>Taq master mix, 2X, 100 ul aliquot</t>
  </si>
  <si>
    <t>PCR tubes, 6 each</t>
  </si>
  <si>
    <t>When purchasing tips, make sure they are compatible with pipette; filter tips are best</t>
  </si>
  <si>
    <t>Nuclease-free water, 25 ul aliquot</t>
  </si>
  <si>
    <t>250 ml graduated cylinder</t>
  </si>
  <si>
    <t>MiniOne TBE conc.</t>
  </si>
  <si>
    <t>Collection tubes</t>
  </si>
  <si>
    <t>SHARED CLASS RESOURCES</t>
  </si>
  <si>
    <t>SELECT INCUBATOR (delete other rows)</t>
  </si>
  <si>
    <t>Metal tongs</t>
  </si>
  <si>
    <t>MiniOne System</t>
  </si>
  <si>
    <t>Gel rig</t>
  </si>
  <si>
    <t>Weigh boat</t>
  </si>
  <si>
    <t>Trans-illuminator</t>
  </si>
  <si>
    <t>RESOURCES PER GROUP</t>
  </si>
  <si>
    <t>SELECT ELECTROPHORESIS SYSTEM (delete other rows)</t>
  </si>
  <si>
    <t>TOTAL</t>
  </si>
  <si>
    <t>May also use mobile device with camera</t>
  </si>
  <si>
    <t>1. Define the number of student groups in pink box below.</t>
  </si>
  <si>
    <t>4. The default for 'Shared Class Resources' is one per group. However, this can be manually adjusted based on classroom resources.</t>
  </si>
  <si>
    <t>Use the 'Calculator' tab at the bottom to determine total # of items needed. Column B will automatically adjust with changes made in the Calculator.</t>
  </si>
  <si>
    <t>Wolbachia Project Supply Calculator</t>
  </si>
  <si>
    <t>a)  Select incubator (dry bath is default). Enter '0' in the Total column for all others.</t>
  </si>
  <si>
    <r>
      <t xml:space="preserve">3. Make </t>
    </r>
    <r>
      <rPr>
        <b/>
        <sz val="11"/>
        <color theme="1"/>
        <rFont val="Calibri"/>
        <family val="2"/>
        <scheme val="minor"/>
      </rPr>
      <t>Equipment</t>
    </r>
    <r>
      <rPr>
        <sz val="11"/>
        <color theme="1"/>
        <rFont val="Calibri"/>
        <family val="2"/>
        <scheme val="minor"/>
      </rPr>
      <t xml:space="preserve"> selections by changing the value of unused equipment to '0'</t>
    </r>
  </si>
  <si>
    <t>b)  Select electrophoresis (MiniOne is default). Enter '0' in the Total column for all others.</t>
  </si>
  <si>
    <r>
      <t xml:space="preserve">2. Make </t>
    </r>
    <r>
      <rPr>
        <b/>
        <sz val="11"/>
        <color theme="1"/>
        <rFont val="Calibri"/>
        <family val="2"/>
        <scheme val="minor"/>
      </rPr>
      <t xml:space="preserve">Lab </t>
    </r>
    <r>
      <rPr>
        <sz val="11"/>
        <color theme="1"/>
        <rFont val="Calibri"/>
        <family val="2"/>
        <scheme val="minor"/>
      </rPr>
      <t>selections by clicking the column letter above and &gt;&gt; Delete.</t>
    </r>
  </si>
  <si>
    <t>a) Select Lab 2 (yellow) and delete unused column.</t>
  </si>
  <si>
    <t>b) Select Lab 4 (blue) and delete unused column.</t>
  </si>
  <si>
    <t>This is only for Standard electrophoresis. Amount is variable; based on size of electrophoresis system; distilled water can be purchased at grocery store</t>
  </si>
  <si>
    <t>Microwave</t>
  </si>
  <si>
    <t>All included in Qiagen Dneasy Kit. Some buffers will require the addition of molecular grade ethanol. Prepare aliquots before beginning the lab.</t>
  </si>
  <si>
    <t>Recommend molecular grade; avoid dentaured ethanol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</si>
</sst>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 (Body)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0"/>
      <name val="Calibri (Body)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/>
      <name val="Calibri (Body)"/>
    </font>
    <font>
      <b/>
      <sz val="11"/>
      <color rgb="FFFF2F9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34947E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E5E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8EEF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2F92"/>
        <bgColor indexed="64"/>
      </patternFill>
    </fill>
    <fill>
      <patternFill patternType="solid">
        <fgColor theme="2" tint="-9.9978637043366805E-2"/>
        <bgColor indexed="64"/>
      </patternFill>
    </fill>
  </fills>
  <borders count="92">
    <border>
      <left/>
      <right/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medium">
        <color indexed="64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1" tint="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 indent="3"/>
    </xf>
    <xf numFmtId="0" fontId="7" fillId="0" borderId="12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10" fillId="0" borderId="9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7" fillId="0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/>
    <xf numFmtId="0" fontId="7" fillId="13" borderId="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/>
    </xf>
    <xf numFmtId="0" fontId="7" fillId="9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40" xfId="0" applyFont="1" applyBorder="1" applyAlignment="1">
      <alignment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10" borderId="55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5" borderId="57" xfId="0" applyFont="1" applyFill="1" applyBorder="1" applyAlignment="1">
      <alignment horizontal="center" vertical="center" wrapText="1"/>
    </xf>
    <xf numFmtId="0" fontId="1" fillId="7" borderId="46" xfId="0" applyFont="1" applyFill="1" applyBorder="1" applyAlignment="1">
      <alignment horizontal="center" vertical="center" wrapText="1"/>
    </xf>
    <xf numFmtId="0" fontId="1" fillId="7" borderId="58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left" vertical="center" wrapText="1"/>
    </xf>
    <xf numFmtId="0" fontId="7" fillId="0" borderId="63" xfId="0" applyFont="1" applyFill="1" applyBorder="1" applyAlignment="1">
      <alignment horizontal="center" vertical="center"/>
    </xf>
    <xf numFmtId="0" fontId="7" fillId="4" borderId="63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6" xfId="0" applyFont="1" applyFill="1" applyBorder="1" applyAlignment="1">
      <alignment horizontal="left" vertical="center" wrapText="1"/>
    </xf>
    <xf numFmtId="0" fontId="7" fillId="0" borderId="66" xfId="0" applyFont="1" applyFill="1" applyBorder="1" applyAlignment="1">
      <alignment horizontal="center" vertical="center"/>
    </xf>
    <xf numFmtId="0" fontId="7" fillId="4" borderId="66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71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center" vertical="center"/>
    </xf>
    <xf numFmtId="0" fontId="7" fillId="4" borderId="71" xfId="0" applyFont="1" applyFill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8" borderId="63" xfId="0" applyFont="1" applyFill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indent="5"/>
    </xf>
    <xf numFmtId="0" fontId="2" fillId="0" borderId="0" xfId="0" applyFont="1" applyFill="1" applyBorder="1" applyAlignment="1">
      <alignment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7" fillId="8" borderId="74" xfId="0" applyFont="1" applyFill="1" applyBorder="1" applyAlignment="1">
      <alignment horizontal="center" vertical="center"/>
    </xf>
    <xf numFmtId="0" fontId="7" fillId="8" borderId="59" xfId="0" applyFont="1" applyFill="1" applyBorder="1" applyAlignment="1">
      <alignment horizontal="center" vertical="center"/>
    </xf>
    <xf numFmtId="0" fontId="7" fillId="8" borderId="75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left" vertical="center" wrapText="1"/>
    </xf>
    <xf numFmtId="0" fontId="7" fillId="0" borderId="70" xfId="0" applyFont="1" applyFill="1" applyBorder="1" applyAlignment="1">
      <alignment horizontal="left" vertical="center" wrapText="1"/>
    </xf>
    <xf numFmtId="0" fontId="0" fillId="0" borderId="71" xfId="0" applyBorder="1" applyAlignment="1">
      <alignment horizontal="center" vertical="center" wrapText="1"/>
    </xf>
    <xf numFmtId="0" fontId="7" fillId="6" borderId="7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7" fillId="0" borderId="59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left" vertical="center" wrapText="1"/>
    </xf>
    <xf numFmtId="0" fontId="7" fillId="0" borderId="77" xfId="0" applyFont="1" applyBorder="1" applyAlignment="1">
      <alignment horizontal="left" vertical="center" wrapText="1"/>
    </xf>
    <xf numFmtId="0" fontId="7" fillId="0" borderId="42" xfId="0" applyFont="1" applyBorder="1" applyAlignment="1">
      <alignment vertical="center" wrapText="1"/>
    </xf>
    <xf numFmtId="0" fontId="7" fillId="0" borderId="76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79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5" xfId="0" applyFont="1" applyBorder="1" applyAlignment="1">
      <alignment horizontal="center" wrapText="1"/>
    </xf>
    <xf numFmtId="0" fontId="16" fillId="0" borderId="61" xfId="0" applyFont="1" applyBorder="1" applyAlignment="1">
      <alignment horizontal="center" wrapText="1"/>
    </xf>
    <xf numFmtId="0" fontId="16" fillId="0" borderId="61" xfId="0" applyFont="1" applyBorder="1" applyAlignment="1">
      <alignment horizontal="center"/>
    </xf>
    <xf numFmtId="0" fontId="16" fillId="0" borderId="61" xfId="0" applyFont="1" applyFill="1" applyBorder="1" applyAlignment="1">
      <alignment horizontal="center" wrapText="1"/>
    </xf>
    <xf numFmtId="0" fontId="16" fillId="0" borderId="79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2" fillId="0" borderId="60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13" borderId="81" xfId="0" applyFont="1" applyFill="1" applyBorder="1" applyAlignment="1">
      <alignment horizontal="center" vertical="center" wrapText="1"/>
    </xf>
    <xf numFmtId="0" fontId="7" fillId="9" borderId="82" xfId="0" applyFont="1" applyFill="1" applyBorder="1" applyAlignment="1">
      <alignment horizontal="center" vertical="center" wrapText="1"/>
    </xf>
    <xf numFmtId="0" fontId="7" fillId="4" borderId="82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90" xfId="0" applyFont="1" applyFill="1" applyBorder="1" applyAlignment="1">
      <alignment horizontal="center" vertical="center" wrapText="1"/>
    </xf>
    <xf numFmtId="0" fontId="7" fillId="8" borderId="91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left" vertical="center" wrapText="1"/>
    </xf>
    <xf numFmtId="0" fontId="0" fillId="0" borderId="66" xfId="0" applyBorder="1" applyAlignment="1">
      <alignment horizontal="center" vertical="center" wrapText="1"/>
    </xf>
    <xf numFmtId="0" fontId="7" fillId="9" borderId="6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1" fillId="12" borderId="43" xfId="0" applyFont="1" applyFill="1" applyBorder="1" applyAlignment="1">
      <alignment horizontal="left" vertical="center"/>
    </xf>
    <xf numFmtId="0" fontId="1" fillId="12" borderId="46" xfId="0" applyFont="1" applyFill="1" applyBorder="1" applyAlignment="1">
      <alignment horizontal="left" vertical="center"/>
    </xf>
    <xf numFmtId="0" fontId="1" fillId="12" borderId="44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12" borderId="43" xfId="0" applyFont="1" applyFill="1" applyBorder="1" applyAlignment="1">
      <alignment horizontal="center" vertical="center"/>
    </xf>
    <xf numFmtId="0" fontId="1" fillId="12" borderId="4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indent="4"/>
    </xf>
    <xf numFmtId="0" fontId="13" fillId="0" borderId="0" xfId="0" applyFont="1" applyAlignment="1">
      <alignment horizontal="left" vertical="center" wrapText="1" indent="4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13" borderId="78" xfId="0" applyFont="1" applyFill="1" applyBorder="1" applyAlignment="1">
      <alignment horizontal="center" vertical="center" wrapText="1"/>
    </xf>
    <xf numFmtId="0" fontId="7" fillId="13" borderId="34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7" fillId="11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6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5E2"/>
      <color rgb="FFFF2F92"/>
      <color rgb="FFD8EEF3"/>
      <color rgb="FF34947E"/>
      <color rgb="FFD6F3EF"/>
      <color rgb="FFBCEDF2"/>
      <color rgb="FFACD8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1714500</xdr:colOff>
      <xdr:row>3</xdr:row>
      <xdr:rowOff>75422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5DC45FB-543E-F645-A69E-B42AF2790E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60" t="14464" r="5525" b="25754"/>
        <a:stretch/>
      </xdr:blipFill>
      <xdr:spPr>
        <a:xfrm>
          <a:off x="0" y="0"/>
          <a:ext cx="1714500" cy="7231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101600</xdr:colOff>
      <xdr:row>3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9584DF-7B79-8246-9F86-EA848A6DAC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60" t="14464" r="5525" b="25754"/>
        <a:stretch/>
      </xdr:blipFill>
      <xdr:spPr>
        <a:xfrm>
          <a:off x="0" y="0"/>
          <a:ext cx="1866900" cy="78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4A025-A547-894E-A043-24536A8D43D8}">
  <dimension ref="A1:J115"/>
  <sheetViews>
    <sheetView tabSelected="1" workbookViewId="0">
      <selection activeCell="A6" sqref="A6"/>
    </sheetView>
  </sheetViews>
  <sheetFormatPr baseColWidth="10" defaultRowHeight="16"/>
  <cols>
    <col min="1" max="1" width="24" style="3" customWidth="1"/>
    <col min="2" max="2" width="8.1640625" style="3" customWidth="1"/>
    <col min="3" max="3" width="5.83203125" style="3" customWidth="1"/>
    <col min="4" max="4" width="6.6640625" style="3" customWidth="1"/>
    <col min="5" max="5" width="7.5" style="3" customWidth="1"/>
    <col min="6" max="6" width="6.1640625" style="3" customWidth="1"/>
    <col min="7" max="7" width="6.6640625" style="3" customWidth="1"/>
    <col min="8" max="8" width="7.33203125" style="3" customWidth="1"/>
    <col min="9" max="9" width="7.1640625" style="2" customWidth="1"/>
    <col min="10" max="10" width="5.1640625" style="2" customWidth="1"/>
  </cols>
  <sheetData>
    <row r="1" spans="1:10" ht="19">
      <c r="A1" s="227"/>
      <c r="B1" s="151" t="s">
        <v>328</v>
      </c>
      <c r="D1" s="7"/>
    </row>
    <row r="2" spans="1:10">
      <c r="A2" s="227"/>
      <c r="B2" s="79" t="s">
        <v>211</v>
      </c>
      <c r="C2" s="80"/>
      <c r="D2" s="80"/>
      <c r="E2" s="80"/>
      <c r="F2" s="80"/>
      <c r="G2" s="80"/>
      <c r="H2" s="80"/>
      <c r="I2" s="81"/>
    </row>
    <row r="3" spans="1:10">
      <c r="A3" s="227"/>
      <c r="B3" s="233" t="s">
        <v>325</v>
      </c>
      <c r="C3" s="233"/>
      <c r="D3" s="233"/>
      <c r="E3" s="233"/>
      <c r="F3" s="233"/>
      <c r="G3" s="233"/>
      <c r="H3" s="233"/>
      <c r="I3" s="233"/>
    </row>
    <row r="4" spans="1:10">
      <c r="A4" s="227"/>
      <c r="B4" s="233" t="s">
        <v>332</v>
      </c>
      <c r="C4" s="233"/>
      <c r="D4" s="233"/>
      <c r="E4" s="233"/>
      <c r="F4" s="233"/>
      <c r="G4" s="233"/>
      <c r="H4" s="233"/>
      <c r="I4" s="233"/>
    </row>
    <row r="5" spans="1:10">
      <c r="A5" s="119"/>
      <c r="B5" s="234" t="s">
        <v>333</v>
      </c>
      <c r="C5" s="234"/>
      <c r="D5" s="234"/>
      <c r="E5" s="234"/>
      <c r="F5" s="234"/>
      <c r="G5" s="234"/>
      <c r="H5" s="234"/>
      <c r="I5" s="234"/>
      <c r="J5" s="119"/>
    </row>
    <row r="6" spans="1:10">
      <c r="A6" s="119"/>
      <c r="B6" s="234" t="s">
        <v>334</v>
      </c>
      <c r="C6" s="234"/>
      <c r="D6" s="234"/>
      <c r="E6" s="234"/>
      <c r="F6" s="234"/>
      <c r="G6" s="234"/>
      <c r="H6" s="234"/>
      <c r="I6" s="234"/>
      <c r="J6" s="119"/>
    </row>
    <row r="7" spans="1:10">
      <c r="A7" s="220"/>
      <c r="B7" s="226" t="s">
        <v>330</v>
      </c>
      <c r="C7" s="226"/>
      <c r="D7" s="226"/>
      <c r="E7" s="226"/>
      <c r="F7" s="226"/>
      <c r="G7" s="226"/>
      <c r="H7" s="226"/>
      <c r="I7" s="226"/>
      <c r="J7" s="220"/>
    </row>
    <row r="8" spans="1:10">
      <c r="A8" s="2"/>
      <c r="B8" s="226"/>
      <c r="C8" s="226"/>
      <c r="D8" s="226"/>
      <c r="E8" s="226"/>
      <c r="F8" s="226"/>
      <c r="G8" s="226"/>
      <c r="H8" s="226"/>
      <c r="I8" s="226"/>
    </row>
    <row r="9" spans="1:10">
      <c r="A9" s="119"/>
      <c r="B9" s="235" t="s">
        <v>329</v>
      </c>
      <c r="C9" s="235"/>
      <c r="D9" s="235"/>
      <c r="E9" s="235"/>
      <c r="F9" s="235"/>
      <c r="G9" s="235"/>
      <c r="H9" s="235"/>
      <c r="I9" s="235"/>
      <c r="J9" s="119"/>
    </row>
    <row r="10" spans="1:10">
      <c r="A10" s="220"/>
      <c r="B10" s="235"/>
      <c r="C10" s="235"/>
      <c r="D10" s="235"/>
      <c r="E10" s="235"/>
      <c r="F10" s="235"/>
      <c r="G10" s="235"/>
      <c r="H10" s="235"/>
      <c r="I10" s="235"/>
      <c r="J10" s="220"/>
    </row>
    <row r="11" spans="1:10">
      <c r="A11" s="119"/>
      <c r="B11" s="235" t="s">
        <v>331</v>
      </c>
      <c r="C11" s="235"/>
      <c r="D11" s="235"/>
      <c r="E11" s="235"/>
      <c r="F11" s="235"/>
      <c r="G11" s="235"/>
      <c r="H11" s="235"/>
      <c r="I11" s="235"/>
      <c r="J11" s="119"/>
    </row>
    <row r="12" spans="1:10">
      <c r="A12" s="220"/>
      <c r="B12" s="235"/>
      <c r="C12" s="235"/>
      <c r="D12" s="235"/>
      <c r="E12" s="235"/>
      <c r="F12" s="235"/>
      <c r="G12" s="235"/>
      <c r="H12" s="235"/>
      <c r="I12" s="235"/>
      <c r="J12" s="220"/>
    </row>
    <row r="13" spans="1:10">
      <c r="A13" s="119"/>
      <c r="B13" s="226" t="s">
        <v>326</v>
      </c>
      <c r="C13" s="226"/>
      <c r="D13" s="226"/>
      <c r="E13" s="226"/>
      <c r="F13" s="226"/>
      <c r="G13" s="226"/>
      <c r="H13" s="226"/>
      <c r="I13" s="226"/>
      <c r="J13" s="119"/>
    </row>
    <row r="14" spans="1:10">
      <c r="A14" s="119"/>
      <c r="B14" s="226"/>
      <c r="C14" s="226"/>
      <c r="D14" s="226"/>
      <c r="E14" s="226"/>
      <c r="F14" s="226"/>
      <c r="G14" s="226"/>
      <c r="H14" s="226"/>
      <c r="I14" s="226"/>
      <c r="J14" s="119"/>
    </row>
    <row r="15" spans="1:10" ht="17" thickBot="1"/>
    <row r="16" spans="1:10" ht="17" thickBot="1">
      <c r="A16" s="6" t="s">
        <v>51</v>
      </c>
      <c r="B16" s="228">
        <v>4</v>
      </c>
      <c r="C16" s="229"/>
      <c r="E16" s="8" t="s">
        <v>53</v>
      </c>
    </row>
    <row r="17" spans="1:10" ht="17" thickBot="1">
      <c r="A17" s="6"/>
      <c r="B17" s="105"/>
      <c r="C17" s="105"/>
      <c r="D17" s="103"/>
      <c r="E17" s="8"/>
      <c r="F17" s="103"/>
      <c r="G17" s="103"/>
      <c r="H17" s="103"/>
      <c r="I17" s="104"/>
      <c r="J17" s="104"/>
    </row>
    <row r="18" spans="1:10" ht="44" thickBot="1">
      <c r="A18" s="202" t="s">
        <v>314</v>
      </c>
      <c r="B18" s="121" t="s">
        <v>282</v>
      </c>
      <c r="C18" s="122" t="s">
        <v>0</v>
      </c>
      <c r="D18" s="123" t="s">
        <v>277</v>
      </c>
      <c r="E18" s="124" t="s">
        <v>276</v>
      </c>
      <c r="F18" s="125" t="s">
        <v>47</v>
      </c>
      <c r="G18" s="126" t="s">
        <v>212</v>
      </c>
      <c r="H18" s="127" t="s">
        <v>213</v>
      </c>
      <c r="I18" s="162" t="s">
        <v>323</v>
      </c>
      <c r="J18" s="152"/>
    </row>
    <row r="19" spans="1:10">
      <c r="A19" s="217" t="s">
        <v>42</v>
      </c>
      <c r="B19" s="218"/>
      <c r="C19" s="219" t="s">
        <v>9</v>
      </c>
      <c r="D19" s="142"/>
      <c r="E19" s="218"/>
      <c r="F19" s="142"/>
      <c r="G19" s="142"/>
      <c r="H19" s="140"/>
      <c r="I19" s="186">
        <f t="shared" ref="I19:I31" si="0">Groups</f>
        <v>4</v>
      </c>
      <c r="J19" s="129"/>
    </row>
    <row r="20" spans="1:10">
      <c r="A20" s="158" t="s">
        <v>7</v>
      </c>
      <c r="B20" s="133"/>
      <c r="C20" s="94" t="s">
        <v>9</v>
      </c>
      <c r="D20" s="75"/>
      <c r="E20" s="133"/>
      <c r="F20" s="75"/>
      <c r="G20" s="75"/>
      <c r="H20" s="75"/>
      <c r="I20" s="184">
        <f t="shared" si="0"/>
        <v>4</v>
      </c>
      <c r="J20" s="129"/>
    </row>
    <row r="21" spans="1:10">
      <c r="A21" s="158" t="s">
        <v>8</v>
      </c>
      <c r="B21" s="133"/>
      <c r="C21" s="94" t="s">
        <v>9</v>
      </c>
      <c r="D21" s="95" t="s">
        <v>9</v>
      </c>
      <c r="E21" s="95" t="s">
        <v>9</v>
      </c>
      <c r="F21" s="75"/>
      <c r="G21" s="75"/>
      <c r="H21" s="75"/>
      <c r="I21" s="184">
        <f t="shared" si="0"/>
        <v>4</v>
      </c>
      <c r="J21" s="129"/>
    </row>
    <row r="22" spans="1:10">
      <c r="A22" s="158" t="s">
        <v>10</v>
      </c>
      <c r="B22" s="133"/>
      <c r="C22" s="94" t="s">
        <v>9</v>
      </c>
      <c r="D22" s="75"/>
      <c r="E22" s="133"/>
      <c r="F22" s="75"/>
      <c r="G22" s="75"/>
      <c r="H22" s="75"/>
      <c r="I22" s="184">
        <f t="shared" si="0"/>
        <v>4</v>
      </c>
      <c r="J22" s="129"/>
    </row>
    <row r="23" spans="1:10">
      <c r="A23" s="158" t="s">
        <v>223</v>
      </c>
      <c r="B23" s="133"/>
      <c r="C23" s="94" t="s">
        <v>9</v>
      </c>
      <c r="D23" s="75"/>
      <c r="E23" s="133"/>
      <c r="F23" s="75"/>
      <c r="G23" s="75"/>
      <c r="H23" s="75"/>
      <c r="I23" s="184">
        <f t="shared" si="0"/>
        <v>4</v>
      </c>
      <c r="J23" s="129"/>
    </row>
    <row r="24" spans="1:10">
      <c r="A24" s="158" t="s">
        <v>67</v>
      </c>
      <c r="B24" s="133"/>
      <c r="C24" s="94" t="s">
        <v>9</v>
      </c>
      <c r="D24" s="95" t="s">
        <v>9</v>
      </c>
      <c r="E24" s="95" t="s">
        <v>9</v>
      </c>
      <c r="F24" s="96" t="s">
        <v>9</v>
      </c>
      <c r="G24" s="97" t="s">
        <v>9</v>
      </c>
      <c r="H24" s="97" t="s">
        <v>9</v>
      </c>
      <c r="I24" s="184">
        <f t="shared" si="0"/>
        <v>4</v>
      </c>
      <c r="J24" s="129"/>
    </row>
    <row r="25" spans="1:10">
      <c r="A25" s="158" t="s">
        <v>12</v>
      </c>
      <c r="B25" s="133"/>
      <c r="C25" s="75"/>
      <c r="D25" s="95" t="s">
        <v>9</v>
      </c>
      <c r="E25" s="95" t="s">
        <v>9</v>
      </c>
      <c r="F25" s="96" t="s">
        <v>9</v>
      </c>
      <c r="G25" s="75"/>
      <c r="H25" s="75"/>
      <c r="I25" s="184">
        <f t="shared" si="0"/>
        <v>4</v>
      </c>
      <c r="J25" s="129"/>
    </row>
    <row r="26" spans="1:10">
      <c r="A26" s="158" t="s">
        <v>13</v>
      </c>
      <c r="B26" s="133"/>
      <c r="C26" s="75"/>
      <c r="D26" s="95" t="s">
        <v>9</v>
      </c>
      <c r="E26" s="95" t="s">
        <v>9</v>
      </c>
      <c r="F26" s="96" t="s">
        <v>9</v>
      </c>
      <c r="G26" s="97" t="s">
        <v>9</v>
      </c>
      <c r="H26" s="97" t="s">
        <v>9</v>
      </c>
      <c r="I26" s="184">
        <f t="shared" si="0"/>
        <v>4</v>
      </c>
      <c r="J26" s="129"/>
    </row>
    <row r="27" spans="1:10">
      <c r="A27" s="158" t="s">
        <v>336</v>
      </c>
      <c r="B27" s="133"/>
      <c r="C27" s="75"/>
      <c r="D27" s="76"/>
      <c r="E27" s="76"/>
      <c r="F27" s="76"/>
      <c r="G27" s="97" t="s">
        <v>9</v>
      </c>
      <c r="H27" s="97" t="s">
        <v>9</v>
      </c>
      <c r="I27" s="184">
        <v>1</v>
      </c>
      <c r="J27" s="129"/>
    </row>
    <row r="28" spans="1:10">
      <c r="A28" s="158" t="s">
        <v>278</v>
      </c>
      <c r="B28" s="133"/>
      <c r="C28" s="75"/>
      <c r="D28" s="95" t="s">
        <v>9</v>
      </c>
      <c r="E28" s="133"/>
      <c r="F28" s="96" t="s">
        <v>9</v>
      </c>
      <c r="G28" s="75"/>
      <c r="H28" s="75"/>
      <c r="I28" s="184">
        <f t="shared" si="0"/>
        <v>4</v>
      </c>
      <c r="J28" s="129"/>
    </row>
    <row r="29" spans="1:10">
      <c r="A29" s="158" t="s">
        <v>33</v>
      </c>
      <c r="B29" s="133"/>
      <c r="C29" s="75"/>
      <c r="D29" s="95" t="s">
        <v>9</v>
      </c>
      <c r="E29" s="133"/>
      <c r="F29" s="96" t="s">
        <v>9</v>
      </c>
      <c r="G29" s="75"/>
      <c r="H29" s="75"/>
      <c r="I29" s="184">
        <f t="shared" si="0"/>
        <v>4</v>
      </c>
      <c r="J29" s="129"/>
    </row>
    <row r="30" spans="1:10">
      <c r="A30" s="158" t="s">
        <v>28</v>
      </c>
      <c r="B30" s="133"/>
      <c r="C30" s="75"/>
      <c r="D30" s="95" t="s">
        <v>9</v>
      </c>
      <c r="E30" s="133"/>
      <c r="F30" s="75"/>
      <c r="G30" s="75"/>
      <c r="H30" s="75"/>
      <c r="I30" s="184">
        <f t="shared" si="0"/>
        <v>4</v>
      </c>
      <c r="J30" s="129"/>
    </row>
    <row r="31" spans="1:10" ht="17" thickBot="1">
      <c r="A31" s="159" t="s">
        <v>29</v>
      </c>
      <c r="B31" s="160"/>
      <c r="C31" s="146"/>
      <c r="D31" s="146"/>
      <c r="E31" s="160"/>
      <c r="F31" s="161" t="s">
        <v>9</v>
      </c>
      <c r="G31" s="146"/>
      <c r="H31" s="146"/>
      <c r="I31" s="184">
        <f t="shared" si="0"/>
        <v>4</v>
      </c>
      <c r="J31" s="129"/>
    </row>
    <row r="32" spans="1:10" ht="17" thickBot="1">
      <c r="A32" s="223" t="s">
        <v>315</v>
      </c>
      <c r="B32" s="224"/>
      <c r="C32" s="224"/>
      <c r="D32" s="224"/>
      <c r="E32" s="224"/>
      <c r="F32" s="224"/>
      <c r="G32" s="224"/>
      <c r="H32" s="224"/>
      <c r="I32" s="225"/>
      <c r="J32" s="129"/>
    </row>
    <row r="33" spans="1:10" ht="31" thickBot="1">
      <c r="A33" s="134" t="s">
        <v>280</v>
      </c>
      <c r="B33" s="135" t="s">
        <v>66</v>
      </c>
      <c r="C33" s="136"/>
      <c r="D33" s="137" t="s">
        <v>9</v>
      </c>
      <c r="E33" s="137" t="s">
        <v>9</v>
      </c>
      <c r="F33" s="138"/>
      <c r="G33" s="148"/>
      <c r="H33" s="148"/>
      <c r="I33" s="185">
        <f t="shared" ref="I33:I40" si="1">Groups</f>
        <v>4</v>
      </c>
      <c r="J33" s="129"/>
    </row>
    <row r="34" spans="1:10" ht="30">
      <c r="A34" s="230" t="s">
        <v>68</v>
      </c>
      <c r="B34" s="139" t="s">
        <v>59</v>
      </c>
      <c r="C34" s="140"/>
      <c r="D34" s="141" t="s">
        <v>9</v>
      </c>
      <c r="E34" s="141" t="s">
        <v>9</v>
      </c>
      <c r="F34" s="142"/>
      <c r="G34" s="149"/>
      <c r="H34" s="149"/>
      <c r="I34" s="186">
        <f t="shared" si="1"/>
        <v>4</v>
      </c>
      <c r="J34" s="129"/>
    </row>
    <row r="35" spans="1:10">
      <c r="A35" s="231"/>
      <c r="B35" s="77" t="s">
        <v>64</v>
      </c>
      <c r="C35" s="76"/>
      <c r="D35" s="95" t="s">
        <v>9</v>
      </c>
      <c r="E35" s="95" t="s">
        <v>9</v>
      </c>
      <c r="F35" s="75"/>
      <c r="G35" s="128"/>
      <c r="H35" s="128"/>
      <c r="I35" s="184">
        <f t="shared" si="1"/>
        <v>4</v>
      </c>
      <c r="J35" s="129"/>
    </row>
    <row r="36" spans="1:10" ht="31" thickBot="1">
      <c r="A36" s="232"/>
      <c r="B36" s="143" t="s">
        <v>316</v>
      </c>
      <c r="C36" s="144"/>
      <c r="D36" s="145" t="s">
        <v>9</v>
      </c>
      <c r="E36" s="145" t="s">
        <v>9</v>
      </c>
      <c r="F36" s="146"/>
      <c r="G36" s="150"/>
      <c r="H36" s="150"/>
      <c r="I36" s="187">
        <f t="shared" si="1"/>
        <v>4</v>
      </c>
      <c r="J36" s="129"/>
    </row>
    <row r="37" spans="1:10">
      <c r="A37" s="230" t="s">
        <v>69</v>
      </c>
      <c r="B37" s="139" t="s">
        <v>60</v>
      </c>
      <c r="C37" s="140"/>
      <c r="D37" s="141" t="s">
        <v>9</v>
      </c>
      <c r="E37" s="142"/>
      <c r="F37" s="142"/>
      <c r="G37" s="149"/>
      <c r="H37" s="149"/>
      <c r="I37" s="186">
        <f t="shared" si="1"/>
        <v>4</v>
      </c>
      <c r="J37" s="129"/>
    </row>
    <row r="38" spans="1:10" ht="30">
      <c r="A38" s="231"/>
      <c r="B38" s="77" t="s">
        <v>61</v>
      </c>
      <c r="C38" s="76"/>
      <c r="D38" s="95" t="s">
        <v>9</v>
      </c>
      <c r="E38" s="75"/>
      <c r="F38" s="75"/>
      <c r="G38" s="128"/>
      <c r="H38" s="128"/>
      <c r="I38" s="184">
        <f t="shared" si="1"/>
        <v>4</v>
      </c>
      <c r="J38" s="129"/>
    </row>
    <row r="39" spans="1:10">
      <c r="A39" s="231"/>
      <c r="B39" s="77" t="s">
        <v>62</v>
      </c>
      <c r="C39" s="76"/>
      <c r="D39" s="95" t="s">
        <v>9</v>
      </c>
      <c r="E39" s="75"/>
      <c r="F39" s="75"/>
      <c r="G39" s="128"/>
      <c r="H39" s="128"/>
      <c r="I39" s="184">
        <f t="shared" si="1"/>
        <v>4</v>
      </c>
      <c r="J39" s="129"/>
    </row>
    <row r="40" spans="1:10" ht="31" thickBot="1">
      <c r="A40" s="232"/>
      <c r="B40" s="143" t="s">
        <v>63</v>
      </c>
      <c r="C40" s="144"/>
      <c r="D40" s="145" t="s">
        <v>9</v>
      </c>
      <c r="E40" s="146"/>
      <c r="F40" s="146"/>
      <c r="G40" s="150"/>
      <c r="H40" s="153"/>
      <c r="I40" s="187">
        <f t="shared" si="1"/>
        <v>4</v>
      </c>
      <c r="J40" s="129"/>
    </row>
    <row r="41" spans="1:10" ht="17" thickBot="1">
      <c r="A41" s="223" t="s">
        <v>322</v>
      </c>
      <c r="B41" s="224"/>
      <c r="C41" s="224"/>
      <c r="D41" s="224"/>
      <c r="E41" s="224"/>
      <c r="F41" s="224"/>
      <c r="G41" s="224"/>
      <c r="H41" s="224"/>
      <c r="I41" s="225"/>
      <c r="J41" s="129"/>
    </row>
    <row r="42" spans="1:10" ht="31" thickBot="1">
      <c r="A42" s="134" t="s">
        <v>281</v>
      </c>
      <c r="B42" s="135" t="s">
        <v>317</v>
      </c>
      <c r="C42" s="138"/>
      <c r="D42" s="138"/>
      <c r="E42" s="138"/>
      <c r="F42" s="136"/>
      <c r="G42" s="147" t="s">
        <v>9</v>
      </c>
      <c r="H42" s="154"/>
      <c r="I42" s="185">
        <f t="shared" ref="I42:I49" si="2">Groups</f>
        <v>4</v>
      </c>
      <c r="J42" s="129"/>
    </row>
    <row r="43" spans="1:10">
      <c r="A43" s="230" t="s">
        <v>70</v>
      </c>
      <c r="B43" s="139" t="s">
        <v>318</v>
      </c>
      <c r="C43" s="142"/>
      <c r="D43" s="142"/>
      <c r="E43" s="142"/>
      <c r="F43" s="140"/>
      <c r="G43" s="140"/>
      <c r="H43" s="155" t="s">
        <v>9</v>
      </c>
      <c r="I43" s="186">
        <f t="shared" si="2"/>
        <v>4</v>
      </c>
      <c r="J43" s="129"/>
    </row>
    <row r="44" spans="1:10" ht="30">
      <c r="A44" s="231"/>
      <c r="B44" s="77" t="s">
        <v>254</v>
      </c>
      <c r="C44" s="75"/>
      <c r="D44" s="75"/>
      <c r="E44" s="75"/>
      <c r="F44" s="76"/>
      <c r="G44" s="76"/>
      <c r="H44" s="156" t="s">
        <v>9</v>
      </c>
      <c r="I44" s="184">
        <f t="shared" si="2"/>
        <v>4</v>
      </c>
      <c r="J44" s="129"/>
    </row>
    <row r="45" spans="1:10" ht="30">
      <c r="A45" s="231"/>
      <c r="B45" s="77" t="s">
        <v>65</v>
      </c>
      <c r="C45" s="75"/>
      <c r="D45" s="75"/>
      <c r="E45" s="75"/>
      <c r="F45" s="76"/>
      <c r="G45" s="76"/>
      <c r="H45" s="156" t="s">
        <v>9</v>
      </c>
      <c r="I45" s="184">
        <f t="shared" si="2"/>
        <v>4</v>
      </c>
      <c r="J45" s="129"/>
    </row>
    <row r="46" spans="1:10" ht="30">
      <c r="A46" s="231"/>
      <c r="B46" s="77" t="s">
        <v>319</v>
      </c>
      <c r="C46" s="75"/>
      <c r="D46" s="75"/>
      <c r="E46" s="75"/>
      <c r="F46" s="76"/>
      <c r="G46" s="76"/>
      <c r="H46" s="156" t="s">
        <v>9</v>
      </c>
      <c r="I46" s="184">
        <f t="shared" si="2"/>
        <v>4</v>
      </c>
      <c r="J46" s="129"/>
    </row>
    <row r="47" spans="1:10">
      <c r="A47" s="231"/>
      <c r="B47" s="77" t="s">
        <v>246</v>
      </c>
      <c r="C47" s="75"/>
      <c r="D47" s="75"/>
      <c r="E47" s="75"/>
      <c r="F47" s="76"/>
      <c r="G47" s="76"/>
      <c r="H47" s="156" t="s">
        <v>9</v>
      </c>
      <c r="I47" s="184">
        <f t="shared" si="2"/>
        <v>4</v>
      </c>
      <c r="J47" s="129"/>
    </row>
    <row r="48" spans="1:10">
      <c r="A48" s="231"/>
      <c r="B48" s="77" t="s">
        <v>255</v>
      </c>
      <c r="C48" s="75"/>
      <c r="D48" s="75"/>
      <c r="E48" s="75"/>
      <c r="F48" s="76"/>
      <c r="G48" s="76"/>
      <c r="H48" s="156" t="s">
        <v>9</v>
      </c>
      <c r="I48" s="184">
        <f t="shared" si="2"/>
        <v>4</v>
      </c>
      <c r="J48" s="129"/>
    </row>
    <row r="49" spans="1:10" ht="31" thickBot="1">
      <c r="A49" s="232"/>
      <c r="B49" s="143" t="s">
        <v>320</v>
      </c>
      <c r="C49" s="146"/>
      <c r="D49" s="146"/>
      <c r="E49" s="146"/>
      <c r="F49" s="144"/>
      <c r="G49" s="144"/>
      <c r="H49" s="157" t="s">
        <v>9</v>
      </c>
      <c r="I49" s="187">
        <f t="shared" si="2"/>
        <v>4</v>
      </c>
      <c r="J49" s="129"/>
    </row>
    <row r="50" spans="1:10">
      <c r="A50" s="41"/>
      <c r="B50" s="130"/>
      <c r="C50" s="132"/>
      <c r="D50" s="132"/>
      <c r="E50" s="131"/>
      <c r="F50" s="131"/>
      <c r="G50" s="131"/>
      <c r="H50" s="120"/>
      <c r="I50" s="129"/>
      <c r="J50" s="129"/>
    </row>
    <row r="51" spans="1:10" ht="17" thickBot="1">
      <c r="A51" s="5"/>
      <c r="B51" s="120"/>
      <c r="C51" s="120"/>
      <c r="D51" s="120"/>
      <c r="E51" s="120"/>
      <c r="F51" s="120"/>
      <c r="G51" s="120"/>
      <c r="H51" s="120"/>
      <c r="I51" s="129"/>
      <c r="J51" s="129"/>
    </row>
    <row r="52" spans="1:10" ht="44" thickBot="1">
      <c r="A52" s="202" t="s">
        <v>321</v>
      </c>
      <c r="B52" s="121" t="s">
        <v>282</v>
      </c>
      <c r="C52" s="122" t="s">
        <v>0</v>
      </c>
      <c r="D52" s="123" t="s">
        <v>277</v>
      </c>
      <c r="E52" s="124" t="s">
        <v>276</v>
      </c>
      <c r="F52" s="125" t="s">
        <v>47</v>
      </c>
      <c r="G52" s="126" t="s">
        <v>212</v>
      </c>
      <c r="H52" s="127" t="s">
        <v>213</v>
      </c>
      <c r="I52" s="221" t="s">
        <v>52</v>
      </c>
      <c r="J52" s="222"/>
    </row>
    <row r="53" spans="1:10" s="56" customFormat="1" ht="15">
      <c r="A53" s="203" t="s">
        <v>5</v>
      </c>
      <c r="B53" s="204">
        <v>2</v>
      </c>
      <c r="C53" s="205" t="s">
        <v>9</v>
      </c>
      <c r="D53" s="206" t="s">
        <v>9</v>
      </c>
      <c r="E53" s="206" t="s">
        <v>9</v>
      </c>
      <c r="F53" s="207"/>
      <c r="G53" s="207"/>
      <c r="H53" s="208"/>
      <c r="I53" s="209">
        <f t="shared" ref="I53:I79" si="3">SUM(B53:H53)*Groups*1</f>
        <v>8</v>
      </c>
      <c r="J53" s="210"/>
    </row>
    <row r="54" spans="1:10" s="56" customFormat="1" ht="15">
      <c r="A54" s="211" t="s">
        <v>145</v>
      </c>
      <c r="B54" s="57">
        <v>1</v>
      </c>
      <c r="C54" s="89" t="s">
        <v>9</v>
      </c>
      <c r="D54" s="90" t="s">
        <v>9</v>
      </c>
      <c r="E54" s="90" t="s">
        <v>9</v>
      </c>
      <c r="F54" s="91" t="s">
        <v>9</v>
      </c>
      <c r="G54" s="92" t="s">
        <v>9</v>
      </c>
      <c r="H54" s="93" t="s">
        <v>9</v>
      </c>
      <c r="I54" s="54">
        <f t="shared" si="3"/>
        <v>4</v>
      </c>
      <c r="J54" s="55"/>
    </row>
    <row r="55" spans="1:10" s="56" customFormat="1" ht="15">
      <c r="A55" s="211" t="s">
        <v>133</v>
      </c>
      <c r="B55" s="57">
        <v>2</v>
      </c>
      <c r="C55" s="89" t="s">
        <v>9</v>
      </c>
      <c r="D55" s="90" t="s">
        <v>9</v>
      </c>
      <c r="E55" s="90" t="s">
        <v>9</v>
      </c>
      <c r="F55" s="17"/>
      <c r="G55" s="17"/>
      <c r="H55" s="92" t="s">
        <v>9</v>
      </c>
      <c r="I55" s="54">
        <f t="shared" si="3"/>
        <v>8</v>
      </c>
      <c r="J55" s="55"/>
    </row>
    <row r="56" spans="1:10" s="56" customFormat="1" ht="15">
      <c r="A56" s="211" t="s">
        <v>2</v>
      </c>
      <c r="B56" s="57">
        <v>1</v>
      </c>
      <c r="C56" s="89" t="s">
        <v>9</v>
      </c>
      <c r="D56" s="90" t="s">
        <v>9</v>
      </c>
      <c r="E56" s="90" t="s">
        <v>9</v>
      </c>
      <c r="F56" s="17"/>
      <c r="G56" s="17"/>
      <c r="H56" s="58"/>
      <c r="I56" s="54">
        <f t="shared" si="3"/>
        <v>4</v>
      </c>
      <c r="J56" s="55"/>
    </row>
    <row r="57" spans="1:10" s="56" customFormat="1" ht="15">
      <c r="A57" s="211" t="s">
        <v>20</v>
      </c>
      <c r="B57" s="57">
        <v>1</v>
      </c>
      <c r="C57" s="89" t="s">
        <v>9</v>
      </c>
      <c r="D57" s="90" t="s">
        <v>9</v>
      </c>
      <c r="E57" s="90" t="s">
        <v>9</v>
      </c>
      <c r="F57" s="17"/>
      <c r="G57" s="17"/>
      <c r="H57" s="58"/>
      <c r="I57" s="54">
        <f t="shared" si="3"/>
        <v>4</v>
      </c>
      <c r="J57" s="55"/>
    </row>
    <row r="58" spans="1:10" s="56" customFormat="1" ht="15">
      <c r="A58" s="211" t="s">
        <v>3</v>
      </c>
      <c r="B58" s="57">
        <v>1</v>
      </c>
      <c r="C58" s="89" t="s">
        <v>9</v>
      </c>
      <c r="D58" s="90" t="s">
        <v>9</v>
      </c>
      <c r="E58" s="90" t="s">
        <v>9</v>
      </c>
      <c r="F58" s="17"/>
      <c r="G58" s="17"/>
      <c r="H58" s="58"/>
      <c r="I58" s="54">
        <f t="shared" si="3"/>
        <v>4</v>
      </c>
      <c r="J58" s="55"/>
    </row>
    <row r="59" spans="1:10" s="56" customFormat="1" ht="15">
      <c r="A59" s="211" t="s">
        <v>6</v>
      </c>
      <c r="B59" s="57">
        <v>1</v>
      </c>
      <c r="C59" s="89" t="s">
        <v>9</v>
      </c>
      <c r="D59" s="90" t="s">
        <v>9</v>
      </c>
      <c r="E59" s="90" t="s">
        <v>9</v>
      </c>
      <c r="F59" s="91" t="s">
        <v>9</v>
      </c>
      <c r="G59" s="52"/>
      <c r="H59" s="53"/>
      <c r="I59" s="54">
        <f t="shared" si="3"/>
        <v>4</v>
      </c>
      <c r="J59" s="55"/>
    </row>
    <row r="60" spans="1:10" s="56" customFormat="1" ht="15">
      <c r="A60" s="211" t="s">
        <v>43</v>
      </c>
      <c r="B60" s="57">
        <v>1</v>
      </c>
      <c r="C60" s="89" t="s">
        <v>9</v>
      </c>
      <c r="D60" s="90" t="s">
        <v>9</v>
      </c>
      <c r="E60" s="90" t="s">
        <v>9</v>
      </c>
      <c r="F60" s="91" t="s">
        <v>9</v>
      </c>
      <c r="G60" s="17"/>
      <c r="H60" s="93" t="s">
        <v>9</v>
      </c>
      <c r="I60" s="54">
        <f t="shared" si="3"/>
        <v>4</v>
      </c>
      <c r="J60" s="55"/>
    </row>
    <row r="61" spans="1:10" s="56" customFormat="1" ht="15">
      <c r="A61" s="211" t="s">
        <v>31</v>
      </c>
      <c r="B61" s="57">
        <v>1</v>
      </c>
      <c r="C61" s="17"/>
      <c r="D61" s="17"/>
      <c r="E61" s="17"/>
      <c r="F61" s="91" t="s">
        <v>9</v>
      </c>
      <c r="G61" s="92" t="s">
        <v>9</v>
      </c>
      <c r="H61" s="93" t="s">
        <v>9</v>
      </c>
      <c r="I61" s="54">
        <f t="shared" si="3"/>
        <v>4</v>
      </c>
      <c r="J61" s="55"/>
    </row>
    <row r="62" spans="1:10" s="56" customFormat="1" ht="15">
      <c r="A62" s="211" t="s">
        <v>32</v>
      </c>
      <c r="B62" s="57">
        <v>1</v>
      </c>
      <c r="C62" s="17"/>
      <c r="D62" s="17"/>
      <c r="E62" s="17"/>
      <c r="F62" s="91" t="s">
        <v>9</v>
      </c>
      <c r="G62" s="92" t="s">
        <v>9</v>
      </c>
      <c r="H62" s="93" t="s">
        <v>9</v>
      </c>
      <c r="I62" s="54">
        <f t="shared" si="3"/>
        <v>4</v>
      </c>
      <c r="J62" s="55"/>
    </row>
    <row r="63" spans="1:10" s="56" customFormat="1" ht="15">
      <c r="A63" s="211" t="s">
        <v>16</v>
      </c>
      <c r="B63" s="57">
        <v>1</v>
      </c>
      <c r="C63" s="17"/>
      <c r="D63" s="90" t="s">
        <v>9</v>
      </c>
      <c r="E63" s="90" t="s">
        <v>9</v>
      </c>
      <c r="F63" s="17"/>
      <c r="G63" s="17"/>
      <c r="H63" s="58"/>
      <c r="I63" s="54">
        <f t="shared" si="3"/>
        <v>4</v>
      </c>
      <c r="J63" s="55"/>
    </row>
    <row r="64" spans="1:10" s="56" customFormat="1" ht="15">
      <c r="A64" s="211" t="s">
        <v>18</v>
      </c>
      <c r="B64" s="57">
        <v>1</v>
      </c>
      <c r="C64" s="17"/>
      <c r="D64" s="90" t="s">
        <v>9</v>
      </c>
      <c r="E64" s="90" t="s">
        <v>9</v>
      </c>
      <c r="F64" s="17"/>
      <c r="G64" s="17"/>
      <c r="H64" s="58"/>
      <c r="I64" s="54">
        <f t="shared" si="3"/>
        <v>4</v>
      </c>
      <c r="J64" s="55"/>
    </row>
    <row r="65" spans="1:10" s="56" customFormat="1" ht="15">
      <c r="A65" s="211" t="s">
        <v>17</v>
      </c>
      <c r="B65" s="57">
        <v>1</v>
      </c>
      <c r="C65" s="17"/>
      <c r="D65" s="17"/>
      <c r="E65" s="90" t="s">
        <v>9</v>
      </c>
      <c r="F65" s="17"/>
      <c r="G65" s="17"/>
      <c r="H65" s="58"/>
      <c r="I65" s="54">
        <f t="shared" si="3"/>
        <v>4</v>
      </c>
      <c r="J65" s="55"/>
    </row>
    <row r="66" spans="1:10" s="56" customFormat="1" ht="15">
      <c r="A66" s="211" t="s">
        <v>19</v>
      </c>
      <c r="B66" s="57">
        <v>1</v>
      </c>
      <c r="C66" s="17"/>
      <c r="D66" s="17"/>
      <c r="E66" s="90" t="s">
        <v>9</v>
      </c>
      <c r="F66" s="17"/>
      <c r="G66" s="17"/>
      <c r="H66" s="58"/>
      <c r="I66" s="54">
        <f t="shared" si="3"/>
        <v>4</v>
      </c>
      <c r="J66" s="55"/>
    </row>
    <row r="67" spans="1:10" s="56" customFormat="1" ht="15">
      <c r="A67" s="211" t="s">
        <v>22</v>
      </c>
      <c r="B67" s="57">
        <v>1</v>
      </c>
      <c r="C67" s="89" t="s">
        <v>9</v>
      </c>
      <c r="D67" s="90" t="s">
        <v>9</v>
      </c>
      <c r="E67" s="90" t="s">
        <v>9</v>
      </c>
      <c r="F67" s="17"/>
      <c r="G67" s="17"/>
      <c r="H67" s="58"/>
      <c r="I67" s="54">
        <f t="shared" si="3"/>
        <v>4</v>
      </c>
      <c r="J67" s="55"/>
    </row>
    <row r="68" spans="1:10" s="56" customFormat="1" ht="15">
      <c r="A68" s="211" t="s">
        <v>23</v>
      </c>
      <c r="B68" s="57">
        <v>1</v>
      </c>
      <c r="C68" s="17"/>
      <c r="D68" s="90" t="s">
        <v>9</v>
      </c>
      <c r="E68" s="90" t="s">
        <v>9</v>
      </c>
      <c r="F68" s="91" t="s">
        <v>9</v>
      </c>
      <c r="G68" s="17"/>
      <c r="H68" s="58"/>
      <c r="I68" s="54">
        <f t="shared" si="3"/>
        <v>4</v>
      </c>
      <c r="J68" s="55"/>
    </row>
    <row r="69" spans="1:10" s="56" customFormat="1" ht="15">
      <c r="A69" s="211" t="s">
        <v>26</v>
      </c>
      <c r="B69" s="57">
        <v>1</v>
      </c>
      <c r="C69" s="17"/>
      <c r="D69" s="90" t="s">
        <v>9</v>
      </c>
      <c r="E69" s="90" t="s">
        <v>9</v>
      </c>
      <c r="F69" s="17"/>
      <c r="G69" s="17"/>
      <c r="H69" s="58"/>
      <c r="I69" s="54">
        <f t="shared" si="3"/>
        <v>4</v>
      </c>
      <c r="J69" s="55"/>
    </row>
    <row r="70" spans="1:10" s="56" customFormat="1" ht="15">
      <c r="A70" s="211" t="s">
        <v>34</v>
      </c>
      <c r="B70" s="57">
        <v>1</v>
      </c>
      <c r="C70" s="89" t="s">
        <v>9</v>
      </c>
      <c r="D70" s="90" t="s">
        <v>9</v>
      </c>
      <c r="E70" s="90" t="s">
        <v>9</v>
      </c>
      <c r="F70" s="91" t="s">
        <v>9</v>
      </c>
      <c r="G70" s="92" t="s">
        <v>9</v>
      </c>
      <c r="H70" s="93" t="s">
        <v>9</v>
      </c>
      <c r="I70" s="54">
        <f t="shared" si="3"/>
        <v>4</v>
      </c>
      <c r="J70" s="55"/>
    </row>
    <row r="71" spans="1:10" s="56" customFormat="1" ht="15">
      <c r="A71" s="211" t="s">
        <v>35</v>
      </c>
      <c r="B71" s="57">
        <v>1</v>
      </c>
      <c r="C71" s="17"/>
      <c r="D71" s="17"/>
      <c r="E71" s="17"/>
      <c r="F71" s="91" t="s">
        <v>9</v>
      </c>
      <c r="G71" s="92" t="s">
        <v>9</v>
      </c>
      <c r="H71" s="93" t="s">
        <v>9</v>
      </c>
      <c r="I71" s="54">
        <f t="shared" si="3"/>
        <v>4</v>
      </c>
      <c r="J71" s="55"/>
    </row>
    <row r="72" spans="1:10" s="56" customFormat="1" ht="15">
      <c r="A72" s="211" t="s">
        <v>1</v>
      </c>
      <c r="B72" s="57">
        <v>20</v>
      </c>
      <c r="C72" s="89" t="s">
        <v>9</v>
      </c>
      <c r="D72" s="90" t="s">
        <v>9</v>
      </c>
      <c r="E72" s="90" t="s">
        <v>9</v>
      </c>
      <c r="F72" s="91" t="s">
        <v>9</v>
      </c>
      <c r="G72" s="92" t="s">
        <v>9</v>
      </c>
      <c r="H72" s="93" t="s">
        <v>9</v>
      </c>
      <c r="I72" s="54">
        <f t="shared" si="3"/>
        <v>80</v>
      </c>
      <c r="J72" s="55"/>
    </row>
    <row r="73" spans="1:10" s="56" customFormat="1" ht="15">
      <c r="A73" s="211" t="s">
        <v>285</v>
      </c>
      <c r="B73" s="59"/>
      <c r="C73" s="60">
        <v>4</v>
      </c>
      <c r="D73" s="17"/>
      <c r="E73" s="17"/>
      <c r="F73" s="17"/>
      <c r="G73" s="17"/>
      <c r="H73" s="58"/>
      <c r="I73" s="54">
        <f>SUM(B73:H73)*Groups*1</f>
        <v>16</v>
      </c>
      <c r="J73" s="55"/>
    </row>
    <row r="74" spans="1:10" s="56" customFormat="1" ht="15">
      <c r="A74" s="211" t="s">
        <v>4</v>
      </c>
      <c r="B74" s="59"/>
      <c r="C74" s="60">
        <v>2</v>
      </c>
      <c r="D74" s="18">
        <v>4</v>
      </c>
      <c r="E74" s="18">
        <v>4</v>
      </c>
      <c r="F74" s="17"/>
      <c r="G74" s="17"/>
      <c r="H74" s="58"/>
      <c r="I74" s="54">
        <f t="shared" si="3"/>
        <v>40</v>
      </c>
      <c r="J74" s="55"/>
    </row>
    <row r="75" spans="1:10" s="56" customFormat="1" ht="15">
      <c r="A75" s="211" t="s">
        <v>21</v>
      </c>
      <c r="B75" s="59"/>
      <c r="C75" s="60">
        <v>1</v>
      </c>
      <c r="D75" s="18">
        <v>1</v>
      </c>
      <c r="E75" s="17"/>
      <c r="F75" s="17"/>
      <c r="G75" s="17"/>
      <c r="H75" s="58"/>
      <c r="I75" s="54">
        <f t="shared" si="3"/>
        <v>8</v>
      </c>
      <c r="J75" s="55"/>
    </row>
    <row r="76" spans="1:10" s="56" customFormat="1" ht="15">
      <c r="A76" s="211" t="s">
        <v>153</v>
      </c>
      <c r="B76" s="59"/>
      <c r="C76" s="60">
        <v>2</v>
      </c>
      <c r="D76" s="17"/>
      <c r="E76" s="18">
        <v>8</v>
      </c>
      <c r="F76" s="61">
        <v>1</v>
      </c>
      <c r="G76" s="17"/>
      <c r="H76" s="58"/>
      <c r="I76" s="54">
        <f t="shared" si="3"/>
        <v>44</v>
      </c>
      <c r="J76" s="55"/>
    </row>
    <row r="77" spans="1:10" s="56" customFormat="1" ht="15">
      <c r="A77" s="211" t="s">
        <v>14</v>
      </c>
      <c r="B77" s="59"/>
      <c r="C77" s="17"/>
      <c r="D77" s="18">
        <v>1</v>
      </c>
      <c r="E77" s="18">
        <v>1</v>
      </c>
      <c r="F77" s="17"/>
      <c r="G77" s="17"/>
      <c r="H77" s="58"/>
      <c r="I77" s="54">
        <f t="shared" si="3"/>
        <v>8</v>
      </c>
      <c r="J77" s="55"/>
    </row>
    <row r="78" spans="1:10" s="56" customFormat="1" ht="15">
      <c r="A78" s="211" t="s">
        <v>15</v>
      </c>
      <c r="B78" s="59"/>
      <c r="C78" s="17"/>
      <c r="D78" s="18">
        <v>1</v>
      </c>
      <c r="E78" s="18">
        <v>1</v>
      </c>
      <c r="F78" s="17"/>
      <c r="G78" s="17"/>
      <c r="H78" s="58"/>
      <c r="I78" s="54">
        <f t="shared" si="3"/>
        <v>8</v>
      </c>
      <c r="J78" s="55"/>
    </row>
    <row r="79" spans="1:10" s="56" customFormat="1" ht="15">
      <c r="A79" s="212" t="s">
        <v>192</v>
      </c>
      <c r="B79" s="62"/>
      <c r="C79" s="63"/>
      <c r="D79" s="64">
        <v>4</v>
      </c>
      <c r="E79" s="64">
        <v>4</v>
      </c>
      <c r="F79" s="65"/>
      <c r="G79" s="63"/>
      <c r="H79" s="66"/>
      <c r="I79" s="54">
        <f t="shared" si="3"/>
        <v>32</v>
      </c>
      <c r="J79" s="67"/>
    </row>
    <row r="80" spans="1:10" s="56" customFormat="1" ht="15">
      <c r="A80" s="211" t="s">
        <v>25</v>
      </c>
      <c r="B80" s="59"/>
      <c r="C80" s="17"/>
      <c r="D80" s="18">
        <v>4</v>
      </c>
      <c r="E80" s="18">
        <v>4</v>
      </c>
      <c r="F80" s="17"/>
      <c r="G80" s="17"/>
      <c r="H80" s="58"/>
      <c r="I80" s="54">
        <f>SUM(B80:H80)*Groups*1</f>
        <v>32</v>
      </c>
      <c r="J80" s="55"/>
    </row>
    <row r="81" spans="1:10" s="56" customFormat="1" ht="15">
      <c r="A81" s="211" t="s">
        <v>292</v>
      </c>
      <c r="B81" s="59"/>
      <c r="C81" s="17"/>
      <c r="D81" s="17"/>
      <c r="E81" s="18">
        <v>1</v>
      </c>
      <c r="F81" s="17"/>
      <c r="G81" s="17"/>
      <c r="H81" s="58"/>
      <c r="I81" s="54">
        <f>SUM(B81:H81)*Groups*120</f>
        <v>480</v>
      </c>
      <c r="J81" s="55" t="s">
        <v>48</v>
      </c>
    </row>
    <row r="82" spans="1:10" s="56" customFormat="1" ht="15">
      <c r="A82" s="211" t="s">
        <v>293</v>
      </c>
      <c r="B82" s="59"/>
      <c r="C82" s="17"/>
      <c r="D82" s="17"/>
      <c r="E82" s="18">
        <v>1</v>
      </c>
      <c r="F82" s="17"/>
      <c r="G82" s="17"/>
      <c r="H82" s="58"/>
      <c r="I82" s="54">
        <f>SUM(B82:H82)*Groups*1.1</f>
        <v>4.4000000000000004</v>
      </c>
      <c r="J82" s="55" t="s">
        <v>49</v>
      </c>
    </row>
    <row r="83" spans="1:10" s="56" customFormat="1" ht="15">
      <c r="A83" s="211" t="s">
        <v>294</v>
      </c>
      <c r="B83" s="59"/>
      <c r="C83" s="17"/>
      <c r="D83" s="17"/>
      <c r="E83" s="18">
        <v>1</v>
      </c>
      <c r="F83" s="17"/>
      <c r="G83" s="17"/>
      <c r="H83" s="58"/>
      <c r="I83" s="54">
        <f>SUM(B83:H83)*Groups*1.2</f>
        <v>4.8</v>
      </c>
      <c r="J83" s="55" t="s">
        <v>49</v>
      </c>
    </row>
    <row r="84" spans="1:10" s="56" customFormat="1" ht="15">
      <c r="A84" s="211" t="s">
        <v>295</v>
      </c>
      <c r="B84" s="59"/>
      <c r="C84" s="17"/>
      <c r="D84" s="17"/>
      <c r="E84" s="18">
        <v>2</v>
      </c>
      <c r="F84" s="17"/>
      <c r="G84" s="17"/>
      <c r="H84" s="58"/>
      <c r="I84" s="54">
        <f>SUM(B84:H84)*Groups*1.5</f>
        <v>12</v>
      </c>
      <c r="J84" s="55" t="s">
        <v>49</v>
      </c>
    </row>
    <row r="85" spans="1:10" s="56" customFormat="1" ht="15">
      <c r="A85" s="211" t="s">
        <v>296</v>
      </c>
      <c r="B85" s="59"/>
      <c r="C85" s="17"/>
      <c r="D85" s="17"/>
      <c r="E85" s="18">
        <v>2</v>
      </c>
      <c r="F85" s="17"/>
      <c r="G85" s="17"/>
      <c r="H85" s="58"/>
      <c r="I85" s="54">
        <f>SUM(B85:H85)*Groups*1.5</f>
        <v>12</v>
      </c>
      <c r="J85" s="55" t="s">
        <v>49</v>
      </c>
    </row>
    <row r="86" spans="1:10" s="56" customFormat="1" ht="15">
      <c r="A86" s="211" t="s">
        <v>297</v>
      </c>
      <c r="B86" s="59"/>
      <c r="C86" s="17"/>
      <c r="D86" s="17"/>
      <c r="E86" s="18">
        <v>1</v>
      </c>
      <c r="F86" s="17"/>
      <c r="G86" s="17"/>
      <c r="H86" s="58"/>
      <c r="I86" s="54">
        <f>SUM(B86:H86)*Groups*600</f>
        <v>2400</v>
      </c>
      <c r="J86" s="55" t="s">
        <v>48</v>
      </c>
    </row>
    <row r="87" spans="1:10" s="56" customFormat="1" ht="15">
      <c r="A87" s="211" t="s">
        <v>24</v>
      </c>
      <c r="B87" s="59"/>
      <c r="C87" s="17"/>
      <c r="D87" s="17"/>
      <c r="E87" s="18">
        <v>4</v>
      </c>
      <c r="F87" s="17"/>
      <c r="G87" s="17"/>
      <c r="H87" s="58"/>
      <c r="I87" s="54">
        <f>SUM(B87:H87)*Groups*1</f>
        <v>16</v>
      </c>
      <c r="J87" s="55"/>
    </row>
    <row r="88" spans="1:10" s="56" customFormat="1" ht="15">
      <c r="A88" s="211" t="s">
        <v>313</v>
      </c>
      <c r="B88" s="59"/>
      <c r="C88" s="17"/>
      <c r="D88" s="17"/>
      <c r="E88" s="18">
        <v>4</v>
      </c>
      <c r="F88" s="17"/>
      <c r="G88" s="17"/>
      <c r="H88" s="58"/>
      <c r="I88" s="54">
        <f>SUM(B88:H88)*Groups*1</f>
        <v>16</v>
      </c>
      <c r="J88" s="55"/>
    </row>
    <row r="89" spans="1:10" s="56" customFormat="1" ht="15">
      <c r="A89" s="211" t="s">
        <v>298</v>
      </c>
      <c r="B89" s="59"/>
      <c r="C89" s="17"/>
      <c r="D89" s="17"/>
      <c r="E89" s="18">
        <v>1</v>
      </c>
      <c r="F89" s="17"/>
      <c r="G89" s="17"/>
      <c r="H89" s="58"/>
      <c r="I89" s="54">
        <f>SUM(B89:H89)*Groups*1.1</f>
        <v>4.4000000000000004</v>
      </c>
      <c r="J89" s="68" t="s">
        <v>49</v>
      </c>
    </row>
    <row r="90" spans="1:10" s="56" customFormat="1" ht="15">
      <c r="A90" s="211" t="s">
        <v>299</v>
      </c>
      <c r="B90" s="59"/>
      <c r="C90" s="17"/>
      <c r="D90" s="18">
        <v>1</v>
      </c>
      <c r="E90" s="17"/>
      <c r="F90" s="17"/>
      <c r="G90" s="17"/>
      <c r="H90" s="58"/>
      <c r="I90" s="54">
        <f>SUM(B90:H90)*Groups*1</f>
        <v>4</v>
      </c>
      <c r="J90" s="55" t="s">
        <v>49</v>
      </c>
    </row>
    <row r="91" spans="1:10" s="56" customFormat="1" ht="15">
      <c r="A91" s="211" t="s">
        <v>300</v>
      </c>
      <c r="B91" s="59"/>
      <c r="C91" s="17"/>
      <c r="D91" s="18">
        <v>1</v>
      </c>
      <c r="E91" s="17"/>
      <c r="F91" s="17"/>
      <c r="G91" s="17"/>
      <c r="H91" s="58"/>
      <c r="I91" s="54">
        <f>SUM(B91:H91)*Groups*1</f>
        <v>4</v>
      </c>
      <c r="J91" s="55" t="s">
        <v>49</v>
      </c>
    </row>
    <row r="92" spans="1:10" s="56" customFormat="1" ht="15">
      <c r="A92" s="211" t="s">
        <v>301</v>
      </c>
      <c r="B92" s="59"/>
      <c r="C92" s="17"/>
      <c r="D92" s="18">
        <v>1</v>
      </c>
      <c r="E92" s="17"/>
      <c r="F92" s="17"/>
      <c r="G92" s="17"/>
      <c r="H92" s="58"/>
      <c r="I92" s="54">
        <f>SUM(B92:H92)*Groups*1</f>
        <v>4</v>
      </c>
      <c r="J92" s="55" t="s">
        <v>49</v>
      </c>
    </row>
    <row r="93" spans="1:10" s="56" customFormat="1" ht="15">
      <c r="A93" s="211" t="s">
        <v>302</v>
      </c>
      <c r="B93" s="59"/>
      <c r="C93" s="17"/>
      <c r="D93" s="18">
        <v>1</v>
      </c>
      <c r="E93" s="17"/>
      <c r="F93" s="17"/>
      <c r="G93" s="17"/>
      <c r="H93" s="58"/>
      <c r="I93" s="54">
        <f>SUM(B93:H93)*Groups*1</f>
        <v>4</v>
      </c>
      <c r="J93" s="55" t="s">
        <v>49</v>
      </c>
    </row>
    <row r="94" spans="1:10" s="56" customFormat="1" ht="15">
      <c r="A94" s="211" t="s">
        <v>27</v>
      </c>
      <c r="B94" s="59"/>
      <c r="C94" s="17"/>
      <c r="D94" s="18">
        <v>2</v>
      </c>
      <c r="E94" s="17"/>
      <c r="F94" s="17"/>
      <c r="G94" s="17"/>
      <c r="H94" s="58"/>
      <c r="I94" s="54">
        <f>SUM(B94:H94)*Groups*1</f>
        <v>8</v>
      </c>
      <c r="J94" s="55"/>
    </row>
    <row r="95" spans="1:10" s="56" customFormat="1" ht="15">
      <c r="A95" s="211" t="s">
        <v>30</v>
      </c>
      <c r="B95" s="59"/>
      <c r="C95" s="17"/>
      <c r="D95" s="17"/>
      <c r="E95" s="17"/>
      <c r="F95" s="69">
        <v>1</v>
      </c>
      <c r="G95" s="17"/>
      <c r="H95" s="58"/>
      <c r="I95" s="54">
        <f>SUM(B95:H95)*Groups*2</f>
        <v>8</v>
      </c>
      <c r="J95" s="55" t="s">
        <v>48</v>
      </c>
    </row>
    <row r="96" spans="1:10" s="56" customFormat="1" ht="15">
      <c r="A96" s="211" t="s">
        <v>303</v>
      </c>
      <c r="B96" s="59"/>
      <c r="C96" s="17"/>
      <c r="D96" s="17"/>
      <c r="E96" s="17"/>
      <c r="F96" s="69">
        <v>1</v>
      </c>
      <c r="G96" s="17"/>
      <c r="H96" s="58"/>
      <c r="I96" s="54">
        <f>SUM(B96:H96)*Groups*15</f>
        <v>60</v>
      </c>
      <c r="J96" s="55" t="s">
        <v>48</v>
      </c>
    </row>
    <row r="97" spans="1:10" s="56" customFormat="1" ht="15">
      <c r="A97" s="211" t="s">
        <v>304</v>
      </c>
      <c r="B97" s="59"/>
      <c r="C97" s="17"/>
      <c r="D97" s="17"/>
      <c r="E97" s="17"/>
      <c r="F97" s="69">
        <v>1</v>
      </c>
      <c r="G97" s="17"/>
      <c r="H97" s="58"/>
      <c r="I97" s="54">
        <f>SUM(B97:H97)*Groups*15</f>
        <v>60</v>
      </c>
      <c r="J97" s="55" t="s">
        <v>48</v>
      </c>
    </row>
    <row r="98" spans="1:10" s="56" customFormat="1" ht="15">
      <c r="A98" s="211" t="s">
        <v>305</v>
      </c>
      <c r="B98" s="59"/>
      <c r="C98" s="17"/>
      <c r="D98" s="17"/>
      <c r="E98" s="17"/>
      <c r="F98" s="69">
        <v>1</v>
      </c>
      <c r="G98" s="17"/>
      <c r="H98" s="58"/>
      <c r="I98" s="54">
        <f>SUM(B98:H98)*Groups*15</f>
        <v>60</v>
      </c>
      <c r="J98" s="55" t="s">
        <v>48</v>
      </c>
    </row>
    <row r="99" spans="1:10" s="56" customFormat="1" ht="15">
      <c r="A99" s="211" t="s">
        <v>306</v>
      </c>
      <c r="B99" s="59"/>
      <c r="C99" s="17"/>
      <c r="D99" s="17"/>
      <c r="E99" s="17"/>
      <c r="F99" s="69">
        <v>1</v>
      </c>
      <c r="G99" s="17"/>
      <c r="H99" s="58"/>
      <c r="I99" s="54">
        <f>SUM(B99:H99)*Groups*15</f>
        <v>60</v>
      </c>
      <c r="J99" s="55" t="s">
        <v>48</v>
      </c>
    </row>
    <row r="100" spans="1:10" s="56" customFormat="1" ht="15">
      <c r="A100" s="211" t="s">
        <v>307</v>
      </c>
      <c r="B100" s="59"/>
      <c r="C100" s="17"/>
      <c r="D100" s="17"/>
      <c r="E100" s="17"/>
      <c r="F100" s="69">
        <v>1</v>
      </c>
      <c r="G100" s="17"/>
      <c r="H100" s="58"/>
      <c r="I100" s="54">
        <f>SUM(B100:H100)*Groups*100</f>
        <v>400</v>
      </c>
      <c r="J100" s="55" t="s">
        <v>48</v>
      </c>
    </row>
    <row r="101" spans="1:10" s="56" customFormat="1" ht="15">
      <c r="A101" s="211" t="s">
        <v>310</v>
      </c>
      <c r="B101" s="59"/>
      <c r="C101" s="17"/>
      <c r="D101" s="17"/>
      <c r="E101" s="17"/>
      <c r="F101" s="69">
        <v>1</v>
      </c>
      <c r="G101" s="17"/>
      <c r="H101" s="58"/>
      <c r="I101" s="54">
        <f>SUM(B101:H101)*Groups*25</f>
        <v>100</v>
      </c>
      <c r="J101" s="55" t="s">
        <v>48</v>
      </c>
    </row>
    <row r="102" spans="1:10" s="56" customFormat="1" ht="15">
      <c r="A102" s="211" t="s">
        <v>308</v>
      </c>
      <c r="B102" s="59"/>
      <c r="C102" s="17"/>
      <c r="D102" s="17"/>
      <c r="E102" s="17"/>
      <c r="F102" s="69">
        <v>6</v>
      </c>
      <c r="G102" s="17"/>
      <c r="H102" s="58"/>
      <c r="I102" s="54">
        <f>SUM(B102:H102)*Groups*1</f>
        <v>24</v>
      </c>
      <c r="J102" s="55"/>
    </row>
    <row r="103" spans="1:10" s="56" customFormat="1" ht="15">
      <c r="A103" s="211" t="s">
        <v>39</v>
      </c>
      <c r="B103" s="59"/>
      <c r="C103" s="17"/>
      <c r="D103" s="17"/>
      <c r="E103" s="17"/>
      <c r="F103" s="17"/>
      <c r="G103" s="70">
        <v>1</v>
      </c>
      <c r="H103" s="58"/>
      <c r="I103" s="54">
        <f>SUM(B103:H103)*Groups*1</f>
        <v>4</v>
      </c>
      <c r="J103" s="55"/>
    </row>
    <row r="104" spans="1:10" s="56" customFormat="1" ht="15">
      <c r="A104" s="211" t="s">
        <v>312</v>
      </c>
      <c r="B104" s="59"/>
      <c r="C104" s="17"/>
      <c r="D104" s="17"/>
      <c r="E104" s="17"/>
      <c r="F104" s="17"/>
      <c r="G104" s="70">
        <v>1</v>
      </c>
      <c r="H104" s="58"/>
      <c r="I104" s="54">
        <f>SUM(B104:H104)*Groups*7</f>
        <v>28</v>
      </c>
      <c r="J104" s="55" t="s">
        <v>49</v>
      </c>
    </row>
    <row r="105" spans="1:10" s="56" customFormat="1" ht="15">
      <c r="A105" s="211" t="s">
        <v>208</v>
      </c>
      <c r="B105" s="59"/>
      <c r="C105" s="17"/>
      <c r="D105" s="17"/>
      <c r="E105" s="17"/>
      <c r="F105" s="17"/>
      <c r="G105" s="70">
        <v>1</v>
      </c>
      <c r="H105" s="58"/>
      <c r="I105" s="54">
        <f>SUM(B105:H105)*Groups*150</f>
        <v>600</v>
      </c>
      <c r="J105" s="55" t="s">
        <v>49</v>
      </c>
    </row>
    <row r="106" spans="1:10" s="56" customFormat="1" ht="15">
      <c r="A106" s="211" t="s">
        <v>40</v>
      </c>
      <c r="B106" s="59"/>
      <c r="C106" s="17"/>
      <c r="D106" s="17"/>
      <c r="E106" s="17"/>
      <c r="F106" s="17"/>
      <c r="G106" s="70">
        <v>1</v>
      </c>
      <c r="H106" s="71">
        <v>1</v>
      </c>
      <c r="I106" s="54">
        <f>SUM(B106:H106)*Groups*1</f>
        <v>8</v>
      </c>
      <c r="J106" s="55"/>
    </row>
    <row r="107" spans="1:10" s="56" customFormat="1" ht="15">
      <c r="A107" s="211" t="s">
        <v>44</v>
      </c>
      <c r="B107" s="59"/>
      <c r="C107" s="17"/>
      <c r="D107" s="17"/>
      <c r="E107" s="17"/>
      <c r="F107" s="17"/>
      <c r="G107" s="71">
        <v>1</v>
      </c>
      <c r="H107" s="71">
        <v>1</v>
      </c>
      <c r="I107" s="54">
        <f>SUM(B107:H107)*Groups*10</f>
        <v>80</v>
      </c>
      <c r="J107" s="55" t="s">
        <v>48</v>
      </c>
    </row>
    <row r="108" spans="1:10" s="56" customFormat="1" ht="15">
      <c r="A108" s="211" t="s">
        <v>45</v>
      </c>
      <c r="B108" s="59"/>
      <c r="C108" s="17"/>
      <c r="D108" s="17"/>
      <c r="E108" s="17"/>
      <c r="F108" s="17"/>
      <c r="G108" s="17"/>
      <c r="H108" s="71">
        <v>1</v>
      </c>
      <c r="I108" s="54">
        <f>SUM(B108:H108)*Groups*2</f>
        <v>8</v>
      </c>
      <c r="J108" s="55" t="s">
        <v>50</v>
      </c>
    </row>
    <row r="109" spans="1:10" s="56" customFormat="1" ht="15">
      <c r="A109" s="211" t="s">
        <v>41</v>
      </c>
      <c r="B109" s="59"/>
      <c r="C109" s="17"/>
      <c r="D109" s="17"/>
      <c r="E109" s="17"/>
      <c r="F109" s="17"/>
      <c r="G109" s="17"/>
      <c r="H109" s="71">
        <v>1</v>
      </c>
      <c r="I109" s="54" t="s">
        <v>11</v>
      </c>
      <c r="J109" s="55"/>
    </row>
    <row r="110" spans="1:10" s="56" customFormat="1" ht="15">
      <c r="A110" s="211" t="s">
        <v>46</v>
      </c>
      <c r="B110" s="59"/>
      <c r="C110" s="17"/>
      <c r="D110" s="17"/>
      <c r="E110" s="17"/>
      <c r="F110" s="17"/>
      <c r="G110" s="17"/>
      <c r="H110" s="71">
        <v>1</v>
      </c>
      <c r="I110" s="54">
        <f>SUM(B110:H110)*Groups*10</f>
        <v>40</v>
      </c>
      <c r="J110" s="55" t="s">
        <v>48</v>
      </c>
    </row>
    <row r="111" spans="1:10" s="56" customFormat="1" ht="15">
      <c r="A111" s="211" t="s">
        <v>37</v>
      </c>
      <c r="B111" s="59"/>
      <c r="C111" s="17"/>
      <c r="D111" s="17"/>
      <c r="E111" s="17"/>
      <c r="F111" s="17"/>
      <c r="G111" s="17"/>
      <c r="H111" s="71">
        <v>1</v>
      </c>
      <c r="I111" s="54">
        <f>SUM(B111:H111)*Groups*1</f>
        <v>4</v>
      </c>
      <c r="J111" s="55"/>
    </row>
    <row r="112" spans="1:10" s="56" customFormat="1" ht="15">
      <c r="A112" s="211" t="s">
        <v>311</v>
      </c>
      <c r="B112" s="109"/>
      <c r="C112" s="110"/>
      <c r="D112" s="110"/>
      <c r="E112" s="110"/>
      <c r="F112" s="110"/>
      <c r="G112" s="70">
        <v>1</v>
      </c>
      <c r="H112" s="112"/>
      <c r="I112" s="54">
        <f>SUM(B112:H112)*Groups*1</f>
        <v>4</v>
      </c>
      <c r="J112" s="111"/>
    </row>
    <row r="113" spans="1:10" s="56" customFormat="1" thickBot="1">
      <c r="A113" s="213" t="s">
        <v>38</v>
      </c>
      <c r="B113" s="214"/>
      <c r="C113" s="215"/>
      <c r="D113" s="215"/>
      <c r="E113" s="215"/>
      <c r="F113" s="215"/>
      <c r="G113" s="215"/>
      <c r="H113" s="216">
        <v>1</v>
      </c>
      <c r="I113" s="72">
        <f>SUM(B113:H113)*Groups*1</f>
        <v>4</v>
      </c>
      <c r="J113" s="73"/>
    </row>
    <row r="114" spans="1:10" s="56" customFormat="1" ht="14">
      <c r="A114" s="24"/>
      <c r="B114" s="24"/>
      <c r="C114" s="24"/>
      <c r="D114" s="24"/>
      <c r="E114" s="24"/>
      <c r="F114" s="24"/>
      <c r="G114" s="24"/>
      <c r="H114" s="24"/>
      <c r="I114" s="74"/>
      <c r="J114" s="74"/>
    </row>
    <row r="115" spans="1:10" s="56" customFormat="1" ht="14">
      <c r="A115" s="24"/>
      <c r="B115" s="24"/>
      <c r="C115" s="24"/>
      <c r="D115" s="24"/>
      <c r="E115" s="24"/>
      <c r="F115" s="24"/>
      <c r="G115" s="24"/>
      <c r="H115" s="24"/>
      <c r="I115" s="74"/>
      <c r="J115" s="74"/>
    </row>
  </sheetData>
  <mergeCells count="16">
    <mergeCell ref="I52:J52"/>
    <mergeCell ref="A32:I32"/>
    <mergeCell ref="A41:I41"/>
    <mergeCell ref="B13:I14"/>
    <mergeCell ref="A1:A4"/>
    <mergeCell ref="B16:C16"/>
    <mergeCell ref="A34:A36"/>
    <mergeCell ref="A37:A40"/>
    <mergeCell ref="A43:A49"/>
    <mergeCell ref="B3:I3"/>
    <mergeCell ref="B4:I4"/>
    <mergeCell ref="B5:I5"/>
    <mergeCell ref="B6:I6"/>
    <mergeCell ref="B11:I12"/>
    <mergeCell ref="B9:I10"/>
    <mergeCell ref="B7:I8"/>
  </mergeCells>
  <pageMargins left="0.7" right="0.7" top="0.75" bottom="0.75" header="0.3" footer="0.3"/>
  <pageSetup orientation="portrait" horizontalDpi="0" verticalDpi="0"/>
  <ignoredErrors>
    <ignoredError sqref="I89 I11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C964F-9AC2-7B4C-BAF7-83F36669CA8D}">
  <dimension ref="A1:K107"/>
  <sheetViews>
    <sheetView topLeftCell="A75" workbookViewId="0">
      <selection activeCell="J96" sqref="J96"/>
    </sheetView>
  </sheetViews>
  <sheetFormatPr baseColWidth="10" defaultRowHeight="16"/>
  <cols>
    <col min="1" max="1" width="23.1640625" style="3" customWidth="1"/>
    <col min="2" max="2" width="4.83203125" style="98" customWidth="1"/>
    <col min="3" max="3" width="4" style="98" customWidth="1"/>
    <col min="4" max="4" width="12.1640625" style="1" customWidth="1"/>
    <col min="5" max="5" width="12" style="1" customWidth="1"/>
    <col min="6" max="6" width="8.6640625" style="12" customWidth="1"/>
    <col min="7" max="7" width="6.6640625" style="9" customWidth="1"/>
    <col min="8" max="8" width="9.33203125" style="9" customWidth="1"/>
    <col min="9" max="9" width="32.33203125" style="10" customWidth="1"/>
  </cols>
  <sheetData>
    <row r="1" spans="1:11" ht="19">
      <c r="A1" s="227"/>
      <c r="D1" s="240" t="s">
        <v>187</v>
      </c>
      <c r="E1" s="240"/>
      <c r="F1" s="240"/>
      <c r="G1" s="240"/>
      <c r="H1" s="240"/>
    </row>
    <row r="2" spans="1:11">
      <c r="A2" s="227"/>
      <c r="D2" s="13"/>
      <c r="E2" s="13"/>
      <c r="F2" s="13"/>
      <c r="G2" s="13"/>
      <c r="H2" s="13"/>
    </row>
    <row r="3" spans="1:11" ht="26" customHeight="1">
      <c r="A3" s="227"/>
      <c r="D3" s="260" t="s">
        <v>327</v>
      </c>
      <c r="E3" s="260"/>
      <c r="F3" s="260"/>
      <c r="G3" s="260"/>
      <c r="H3" s="260"/>
    </row>
    <row r="4" spans="1:11" ht="23" customHeight="1">
      <c r="A4" s="227"/>
      <c r="D4" s="260"/>
      <c r="E4" s="260"/>
      <c r="F4" s="260"/>
      <c r="G4" s="260"/>
      <c r="H4" s="260"/>
    </row>
    <row r="5" spans="1:11">
      <c r="A5" s="4"/>
    </row>
    <row r="6" spans="1:11" ht="17" thickBot="1">
      <c r="A6" s="4"/>
      <c r="D6" s="37"/>
      <c r="E6" s="106" t="s">
        <v>265</v>
      </c>
      <c r="G6" s="12"/>
      <c r="H6" s="12"/>
    </row>
    <row r="7" spans="1:11" ht="34" thickBot="1">
      <c r="A7" s="180" t="s">
        <v>314</v>
      </c>
      <c r="B7" s="253" t="s">
        <v>52</v>
      </c>
      <c r="C7" s="254"/>
      <c r="D7" s="19" t="s">
        <v>71</v>
      </c>
      <c r="E7" s="19" t="s">
        <v>54</v>
      </c>
      <c r="F7" s="20" t="s">
        <v>55</v>
      </c>
      <c r="G7" s="20" t="s">
        <v>57</v>
      </c>
      <c r="H7" s="19" t="s">
        <v>56</v>
      </c>
      <c r="I7" s="21" t="s">
        <v>74</v>
      </c>
      <c r="J7" s="11"/>
      <c r="K7" s="11"/>
    </row>
    <row r="8" spans="1:11" ht="16" customHeight="1">
      <c r="A8" s="173" t="s">
        <v>42</v>
      </c>
      <c r="B8" s="188">
        <f>Calculator!I19</f>
        <v>4</v>
      </c>
      <c r="C8" s="189"/>
      <c r="D8" s="193"/>
      <c r="E8" s="194"/>
      <c r="F8" s="195"/>
      <c r="G8" s="195"/>
      <c r="H8" s="194"/>
      <c r="I8" s="196"/>
      <c r="J8" s="11"/>
      <c r="K8" s="11"/>
    </row>
    <row r="9" spans="1:11" ht="16" customHeight="1">
      <c r="A9" s="166" t="s">
        <v>7</v>
      </c>
      <c r="B9" s="188">
        <f>Calculator!I20</f>
        <v>4</v>
      </c>
      <c r="C9" s="190"/>
      <c r="D9" s="197"/>
      <c r="E9" s="198"/>
      <c r="F9" s="199"/>
      <c r="G9" s="199"/>
      <c r="H9" s="198"/>
      <c r="I9" s="200"/>
      <c r="J9" s="11"/>
      <c r="K9" s="11"/>
    </row>
    <row r="10" spans="1:11" ht="16" customHeight="1">
      <c r="A10" s="166" t="s">
        <v>8</v>
      </c>
      <c r="B10" s="188">
        <f>Calculator!I21</f>
        <v>4</v>
      </c>
      <c r="C10" s="189"/>
      <c r="D10" s="197"/>
      <c r="E10" s="198"/>
      <c r="F10" s="199"/>
      <c r="G10" s="199"/>
      <c r="H10" s="198"/>
      <c r="I10" s="182" t="s">
        <v>324</v>
      </c>
      <c r="J10" s="11"/>
      <c r="K10" s="11"/>
    </row>
    <row r="11" spans="1:11" ht="16" customHeight="1">
      <c r="A11" s="166" t="s">
        <v>10</v>
      </c>
      <c r="B11" s="188">
        <f>Calculator!I22</f>
        <v>4</v>
      </c>
      <c r="C11" s="189"/>
      <c r="D11" s="197"/>
      <c r="E11" s="198"/>
      <c r="F11" s="199"/>
      <c r="G11" s="199"/>
      <c r="H11" s="198"/>
      <c r="I11" s="200"/>
      <c r="J11" s="11"/>
      <c r="K11" s="11"/>
    </row>
    <row r="12" spans="1:11" ht="16" customHeight="1">
      <c r="A12" s="166" t="s">
        <v>223</v>
      </c>
      <c r="B12" s="188">
        <f>Calculator!I23</f>
        <v>4</v>
      </c>
      <c r="C12" s="189"/>
      <c r="D12" s="197"/>
      <c r="E12" s="198"/>
      <c r="F12" s="199"/>
      <c r="G12" s="199"/>
      <c r="H12" s="198"/>
      <c r="I12" s="200"/>
      <c r="J12" s="11"/>
      <c r="K12" s="11"/>
    </row>
    <row r="13" spans="1:11" ht="16" customHeight="1">
      <c r="A13" s="166" t="s">
        <v>67</v>
      </c>
      <c r="B13" s="188">
        <f>Calculator!I24</f>
        <v>4</v>
      </c>
      <c r="C13" s="189"/>
      <c r="D13" s="257" t="s">
        <v>252</v>
      </c>
      <c r="E13" s="258"/>
      <c r="F13" s="258"/>
      <c r="G13" s="258"/>
      <c r="H13" s="258"/>
      <c r="I13" s="258"/>
      <c r="J13" s="11"/>
      <c r="K13" s="11"/>
    </row>
    <row r="14" spans="1:11" ht="30">
      <c r="A14" s="166" t="s">
        <v>12</v>
      </c>
      <c r="B14" s="188">
        <f>Calculator!I25</f>
        <v>4</v>
      </c>
      <c r="C14" s="189"/>
      <c r="D14" s="177" t="s">
        <v>262</v>
      </c>
      <c r="E14" s="174" t="s">
        <v>260</v>
      </c>
      <c r="F14" s="75"/>
      <c r="G14" s="201"/>
      <c r="H14" s="198"/>
      <c r="I14" s="183" t="s">
        <v>261</v>
      </c>
      <c r="J14" s="11"/>
      <c r="K14" s="11"/>
    </row>
    <row r="15" spans="1:11" ht="31" customHeight="1">
      <c r="A15" s="166" t="s">
        <v>13</v>
      </c>
      <c r="B15" s="188">
        <f>Calculator!I26</f>
        <v>4</v>
      </c>
      <c r="C15" s="189"/>
      <c r="D15" s="178" t="s">
        <v>214</v>
      </c>
      <c r="E15" s="75" t="s">
        <v>215</v>
      </c>
      <c r="F15" s="118" t="s">
        <v>271</v>
      </c>
      <c r="G15" s="201"/>
      <c r="H15" s="198"/>
      <c r="I15" s="183" t="s">
        <v>221</v>
      </c>
      <c r="J15" s="11"/>
      <c r="K15" s="11"/>
    </row>
    <row r="16" spans="1:11" ht="19">
      <c r="A16" s="166" t="s">
        <v>336</v>
      </c>
      <c r="B16" s="188">
        <f>Calculator!I27</f>
        <v>1</v>
      </c>
      <c r="C16" s="189"/>
      <c r="D16" s="178"/>
      <c r="E16" s="75"/>
      <c r="F16" s="118"/>
      <c r="G16" s="201"/>
      <c r="H16" s="198"/>
      <c r="I16" s="183"/>
      <c r="J16" s="11"/>
      <c r="K16" s="11"/>
    </row>
    <row r="17" spans="1:11" ht="16" customHeight="1">
      <c r="A17" s="166" t="s">
        <v>278</v>
      </c>
      <c r="B17" s="188">
        <f>Calculator!I28</f>
        <v>4</v>
      </c>
      <c r="C17" s="189"/>
      <c r="D17" s="178" t="s">
        <v>216</v>
      </c>
      <c r="E17" s="75" t="s">
        <v>216</v>
      </c>
      <c r="F17" s="75"/>
      <c r="G17" s="201"/>
      <c r="H17" s="198"/>
      <c r="I17" s="183" t="s">
        <v>279</v>
      </c>
      <c r="J17" s="11"/>
      <c r="K17" s="11"/>
    </row>
    <row r="18" spans="1:11" ht="16" customHeight="1">
      <c r="A18" s="166" t="s">
        <v>33</v>
      </c>
      <c r="B18" s="188">
        <f>Calculator!I29</f>
        <v>4</v>
      </c>
      <c r="C18" s="189"/>
      <c r="D18" s="257" t="s">
        <v>222</v>
      </c>
      <c r="E18" s="258"/>
      <c r="F18" s="258"/>
      <c r="G18" s="258"/>
      <c r="H18" s="258"/>
      <c r="I18" s="258"/>
      <c r="J18" s="11"/>
      <c r="K18" s="11"/>
    </row>
    <row r="19" spans="1:11" ht="16" customHeight="1">
      <c r="A19" s="166" t="s">
        <v>28</v>
      </c>
      <c r="B19" s="188">
        <f>Calculator!I30</f>
        <v>4</v>
      </c>
      <c r="C19" s="189"/>
      <c r="D19" s="178" t="s">
        <v>217</v>
      </c>
      <c r="E19" s="75" t="s">
        <v>218</v>
      </c>
      <c r="F19" s="75"/>
      <c r="G19" s="176"/>
      <c r="H19" s="198"/>
      <c r="I19" s="200"/>
      <c r="J19" s="11"/>
      <c r="K19" s="11"/>
    </row>
    <row r="20" spans="1:11" ht="16" customHeight="1">
      <c r="A20" s="166" t="s">
        <v>29</v>
      </c>
      <c r="B20" s="188">
        <f>Calculator!I31</f>
        <v>4</v>
      </c>
      <c r="C20" s="189"/>
      <c r="D20" s="178" t="s">
        <v>219</v>
      </c>
      <c r="E20" s="75" t="s">
        <v>220</v>
      </c>
      <c r="F20" s="76" t="s">
        <v>272</v>
      </c>
      <c r="G20" s="175"/>
      <c r="H20" s="198"/>
      <c r="I20" s="175" t="s">
        <v>253</v>
      </c>
      <c r="J20" s="11"/>
      <c r="K20" s="11"/>
    </row>
    <row r="21" spans="1:11" ht="16" customHeight="1">
      <c r="A21" s="166" t="s">
        <v>66</v>
      </c>
      <c r="B21" s="188">
        <f>Calculator!I33</f>
        <v>4</v>
      </c>
      <c r="C21" s="189"/>
      <c r="D21" s="178" t="s">
        <v>224</v>
      </c>
      <c r="E21" s="75" t="s">
        <v>224</v>
      </c>
      <c r="F21" s="199"/>
      <c r="G21" s="199"/>
      <c r="H21" s="198"/>
      <c r="I21" s="200"/>
      <c r="J21" s="11"/>
      <c r="K21" s="11"/>
    </row>
    <row r="22" spans="1:11" ht="16" customHeight="1">
      <c r="A22" s="166" t="s">
        <v>59</v>
      </c>
      <c r="B22" s="188">
        <f>Calculator!I34</f>
        <v>4</v>
      </c>
      <c r="C22" s="189"/>
      <c r="D22" s="178" t="s">
        <v>225</v>
      </c>
      <c r="E22" s="75" t="s">
        <v>226</v>
      </c>
      <c r="F22" s="199"/>
      <c r="G22" s="199"/>
      <c r="H22" s="198"/>
      <c r="I22" s="200"/>
      <c r="J22" s="11"/>
      <c r="K22" s="11"/>
    </row>
    <row r="23" spans="1:11" ht="16" customHeight="1">
      <c r="A23" s="166" t="s">
        <v>64</v>
      </c>
      <c r="B23" s="188">
        <f>Calculator!I35</f>
        <v>4</v>
      </c>
      <c r="C23" s="189"/>
      <c r="D23" s="178" t="s">
        <v>227</v>
      </c>
      <c r="E23" s="75" t="s">
        <v>234</v>
      </c>
      <c r="F23" s="199"/>
      <c r="G23" s="199"/>
      <c r="H23" s="198"/>
      <c r="I23" s="200"/>
      <c r="J23" s="11"/>
      <c r="K23" s="11"/>
    </row>
    <row r="24" spans="1:11" ht="16" customHeight="1">
      <c r="A24" s="166" t="s">
        <v>316</v>
      </c>
      <c r="B24" s="188">
        <f>Calculator!I36</f>
        <v>4</v>
      </c>
      <c r="C24" s="189"/>
      <c r="D24" s="178" t="s">
        <v>228</v>
      </c>
      <c r="E24" s="75" t="s">
        <v>228</v>
      </c>
      <c r="F24" s="199"/>
      <c r="G24" s="199"/>
      <c r="H24" s="198"/>
      <c r="I24" s="200"/>
      <c r="J24" s="11"/>
      <c r="K24" s="11"/>
    </row>
    <row r="25" spans="1:11" ht="16" customHeight="1">
      <c r="A25" s="166" t="s">
        <v>60</v>
      </c>
      <c r="B25" s="188">
        <f>Calculator!I37</f>
        <v>4</v>
      </c>
      <c r="C25" s="189"/>
      <c r="D25" s="178" t="s">
        <v>229</v>
      </c>
      <c r="E25" s="75" t="s">
        <v>230</v>
      </c>
      <c r="F25" s="199"/>
      <c r="G25" s="199"/>
      <c r="H25" s="198"/>
      <c r="I25" s="200"/>
      <c r="J25" s="11"/>
      <c r="K25" s="11"/>
    </row>
    <row r="26" spans="1:11" ht="16" customHeight="1">
      <c r="A26" s="166" t="s">
        <v>61</v>
      </c>
      <c r="B26" s="188">
        <f>Calculator!I38</f>
        <v>4</v>
      </c>
      <c r="C26" s="189"/>
      <c r="D26" s="178" t="s">
        <v>231</v>
      </c>
      <c r="E26" s="75" t="s">
        <v>233</v>
      </c>
      <c r="F26" s="199"/>
      <c r="G26" s="199"/>
      <c r="H26" s="198"/>
      <c r="I26" s="200"/>
      <c r="J26" s="11"/>
      <c r="K26" s="11"/>
    </row>
    <row r="27" spans="1:11" ht="16" customHeight="1">
      <c r="A27" s="166" t="s">
        <v>62</v>
      </c>
      <c r="B27" s="188">
        <f>Calculator!I39</f>
        <v>4</v>
      </c>
      <c r="C27" s="189"/>
      <c r="D27" s="178" t="s">
        <v>227</v>
      </c>
      <c r="E27" s="75" t="s">
        <v>256</v>
      </c>
      <c r="F27" s="199"/>
      <c r="G27" s="199"/>
      <c r="H27" s="198"/>
      <c r="I27" s="200"/>
      <c r="J27" s="11"/>
      <c r="K27" s="11"/>
    </row>
    <row r="28" spans="1:11" ht="16" customHeight="1">
      <c r="A28" s="166" t="s">
        <v>63</v>
      </c>
      <c r="B28" s="188">
        <f>Calculator!I40</f>
        <v>4</v>
      </c>
      <c r="C28" s="189"/>
      <c r="D28" s="178" t="s">
        <v>228</v>
      </c>
      <c r="E28" s="75" t="s">
        <v>228</v>
      </c>
      <c r="F28" s="199"/>
      <c r="G28" s="199"/>
      <c r="H28" s="198"/>
      <c r="I28" s="200"/>
      <c r="J28" s="11"/>
      <c r="K28" s="11"/>
    </row>
    <row r="29" spans="1:11" ht="16" customHeight="1">
      <c r="A29" s="166" t="s">
        <v>317</v>
      </c>
      <c r="B29" s="188">
        <f>Calculator!I42</f>
        <v>4</v>
      </c>
      <c r="C29" s="189"/>
      <c r="D29" s="178"/>
      <c r="E29" s="75"/>
      <c r="F29" s="76" t="s">
        <v>235</v>
      </c>
      <c r="G29" s="199"/>
      <c r="H29" s="198"/>
      <c r="I29" s="175" t="s">
        <v>253</v>
      </c>
      <c r="J29" s="11"/>
      <c r="K29" s="11"/>
    </row>
    <row r="30" spans="1:11" ht="16" customHeight="1">
      <c r="A30" s="166" t="s">
        <v>318</v>
      </c>
      <c r="B30" s="188">
        <f>Calculator!I43</f>
        <v>4</v>
      </c>
      <c r="C30" s="189"/>
      <c r="D30" s="257" t="s">
        <v>239</v>
      </c>
      <c r="E30" s="75" t="s">
        <v>237</v>
      </c>
      <c r="F30" s="75"/>
      <c r="G30" s="199"/>
      <c r="H30" s="198"/>
      <c r="I30" s="176"/>
      <c r="J30" s="11"/>
      <c r="K30" s="11"/>
    </row>
    <row r="31" spans="1:11" ht="16" customHeight="1">
      <c r="A31" s="166" t="s">
        <v>254</v>
      </c>
      <c r="B31" s="188">
        <f>Calculator!I44</f>
        <v>4</v>
      </c>
      <c r="C31" s="189"/>
      <c r="D31" s="257"/>
      <c r="E31" s="75" t="s">
        <v>238</v>
      </c>
      <c r="F31" s="75"/>
      <c r="G31" s="199"/>
      <c r="H31" s="198"/>
      <c r="I31" s="176"/>
      <c r="J31" s="11"/>
      <c r="K31" s="11"/>
    </row>
    <row r="32" spans="1:11" ht="19">
      <c r="A32" s="166" t="s">
        <v>65</v>
      </c>
      <c r="B32" s="188">
        <f>Calculator!I45</f>
        <v>4</v>
      </c>
      <c r="C32" s="189"/>
      <c r="D32" s="178" t="s">
        <v>240</v>
      </c>
      <c r="E32" s="75" t="s">
        <v>241</v>
      </c>
      <c r="F32" s="75"/>
      <c r="G32" s="199"/>
      <c r="H32" s="198"/>
      <c r="I32" s="259" t="s">
        <v>236</v>
      </c>
      <c r="J32" s="11"/>
      <c r="K32" s="11"/>
    </row>
    <row r="33" spans="1:11" ht="19">
      <c r="A33" s="166" t="s">
        <v>319</v>
      </c>
      <c r="B33" s="188">
        <f>Calculator!I46</f>
        <v>4</v>
      </c>
      <c r="C33" s="189"/>
      <c r="D33" s="178" t="s">
        <v>243</v>
      </c>
      <c r="E33" s="75" t="s">
        <v>242</v>
      </c>
      <c r="F33" s="75"/>
      <c r="G33" s="199"/>
      <c r="H33" s="198"/>
      <c r="I33" s="259"/>
      <c r="J33" s="11"/>
      <c r="K33" s="11"/>
    </row>
    <row r="34" spans="1:11" ht="19">
      <c r="A34" s="166" t="s">
        <v>246</v>
      </c>
      <c r="B34" s="188">
        <f>Calculator!I47</f>
        <v>4</v>
      </c>
      <c r="C34" s="189"/>
      <c r="D34" s="178" t="s">
        <v>244</v>
      </c>
      <c r="E34" s="75" t="s">
        <v>245</v>
      </c>
      <c r="F34" s="75"/>
      <c r="G34" s="199"/>
      <c r="H34" s="198"/>
      <c r="I34" s="259"/>
      <c r="J34" s="11"/>
      <c r="K34" s="11"/>
    </row>
    <row r="35" spans="1:11" ht="16" customHeight="1">
      <c r="A35" s="166" t="s">
        <v>255</v>
      </c>
      <c r="B35" s="188">
        <f>Calculator!I48</f>
        <v>4</v>
      </c>
      <c r="C35" s="189"/>
      <c r="D35" s="178" t="s">
        <v>247</v>
      </c>
      <c r="E35" s="75" t="s">
        <v>248</v>
      </c>
      <c r="F35" s="75"/>
      <c r="G35" s="199"/>
      <c r="H35" s="198"/>
      <c r="I35" s="176"/>
      <c r="J35" s="11"/>
      <c r="K35" s="11"/>
    </row>
    <row r="36" spans="1:11" ht="31" thickBot="1">
      <c r="A36" s="170" t="s">
        <v>320</v>
      </c>
      <c r="B36" s="191">
        <f>Calculator!I49</f>
        <v>4</v>
      </c>
      <c r="C36" s="192"/>
      <c r="D36" s="179" t="s">
        <v>250</v>
      </c>
      <c r="E36" s="174" t="s">
        <v>249</v>
      </c>
      <c r="F36" s="75"/>
      <c r="G36" s="199"/>
      <c r="H36" s="198"/>
      <c r="I36" s="175" t="s">
        <v>251</v>
      </c>
      <c r="J36" s="11"/>
      <c r="K36" s="11"/>
    </row>
    <row r="37" spans="1:11" ht="20" thickBot="1">
      <c r="A37" s="130"/>
      <c r="B37" s="169"/>
      <c r="C37" s="169"/>
      <c r="D37" s="163"/>
      <c r="E37" s="163"/>
      <c r="F37" s="164"/>
      <c r="G37" s="164"/>
      <c r="H37" s="163"/>
      <c r="I37" s="165"/>
      <c r="J37" s="11"/>
      <c r="K37" s="11"/>
    </row>
    <row r="38" spans="1:11" ht="34" thickBot="1">
      <c r="A38" s="181" t="s">
        <v>321</v>
      </c>
      <c r="B38" s="255" t="s">
        <v>52</v>
      </c>
      <c r="C38" s="256"/>
      <c r="D38" s="19" t="s">
        <v>71</v>
      </c>
      <c r="E38" s="19" t="s">
        <v>54</v>
      </c>
      <c r="F38" s="20" t="s">
        <v>55</v>
      </c>
      <c r="G38" s="20" t="s">
        <v>57</v>
      </c>
      <c r="H38" s="19" t="s">
        <v>56</v>
      </c>
      <c r="I38" s="21" t="s">
        <v>74</v>
      </c>
      <c r="J38" s="11"/>
      <c r="K38" s="11"/>
    </row>
    <row r="39" spans="1:11">
      <c r="A39" s="171" t="s">
        <v>58</v>
      </c>
      <c r="B39" s="167">
        <f>Calculator!I53</f>
        <v>8</v>
      </c>
      <c r="C39" s="168"/>
      <c r="D39" s="243" t="s">
        <v>191</v>
      </c>
      <c r="E39" s="244"/>
      <c r="F39" s="244"/>
      <c r="G39" s="244"/>
      <c r="H39" s="244"/>
      <c r="I39" s="172"/>
    </row>
    <row r="40" spans="1:11">
      <c r="A40" s="14" t="s">
        <v>275</v>
      </c>
      <c r="B40" s="82"/>
      <c r="C40" s="83"/>
      <c r="D40" s="50"/>
      <c r="E40" s="84"/>
      <c r="F40" s="85"/>
      <c r="G40" s="85"/>
      <c r="H40" s="51"/>
      <c r="I40" s="30"/>
    </row>
    <row r="41" spans="1:11">
      <c r="A41" s="15" t="s">
        <v>14</v>
      </c>
      <c r="B41" s="82">
        <f>Calculator!I77</f>
        <v>8</v>
      </c>
      <c r="C41" s="83"/>
      <c r="D41" s="245" t="s">
        <v>274</v>
      </c>
      <c r="E41" s="246"/>
      <c r="F41" s="246"/>
      <c r="G41" s="246"/>
      <c r="H41" s="246"/>
      <c r="I41" s="36"/>
    </row>
    <row r="42" spans="1:11">
      <c r="A42" s="15" t="s">
        <v>15</v>
      </c>
      <c r="B42" s="82">
        <f>Calculator!I78</f>
        <v>8</v>
      </c>
      <c r="C42" s="83"/>
      <c r="D42" s="245" t="s">
        <v>274</v>
      </c>
      <c r="E42" s="246"/>
      <c r="F42" s="246"/>
      <c r="G42" s="246"/>
      <c r="H42" s="246"/>
      <c r="I42" s="36"/>
    </row>
    <row r="43" spans="1:11">
      <c r="A43" s="14" t="s">
        <v>181</v>
      </c>
      <c r="B43" s="82"/>
      <c r="C43" s="83"/>
      <c r="D43" s="50"/>
      <c r="E43" s="85"/>
      <c r="F43" s="85"/>
      <c r="G43" s="85"/>
      <c r="H43" s="51"/>
      <c r="I43" s="36"/>
    </row>
    <row r="44" spans="1:11">
      <c r="A44" s="15" t="s">
        <v>182</v>
      </c>
      <c r="B44" s="82">
        <f>Calculator!I90</f>
        <v>4</v>
      </c>
      <c r="C44" s="83" t="s">
        <v>49</v>
      </c>
      <c r="D44" s="245" t="s">
        <v>274</v>
      </c>
      <c r="E44" s="246"/>
      <c r="F44" s="246"/>
      <c r="G44" s="246"/>
      <c r="H44" s="246"/>
      <c r="I44" s="239" t="s">
        <v>263</v>
      </c>
    </row>
    <row r="45" spans="1:11">
      <c r="A45" s="15" t="s">
        <v>183</v>
      </c>
      <c r="B45" s="82">
        <f>Calculator!I91</f>
        <v>4</v>
      </c>
      <c r="C45" s="83" t="s">
        <v>49</v>
      </c>
      <c r="D45" s="245" t="s">
        <v>274</v>
      </c>
      <c r="E45" s="246"/>
      <c r="F45" s="246"/>
      <c r="G45" s="246"/>
      <c r="H45" s="246"/>
      <c r="I45" s="239"/>
    </row>
    <row r="46" spans="1:11">
      <c r="A46" s="14" t="s">
        <v>179</v>
      </c>
      <c r="B46" s="82"/>
      <c r="C46" s="83"/>
      <c r="D46" s="50"/>
      <c r="E46" s="84"/>
      <c r="F46" s="85"/>
      <c r="G46" s="85"/>
      <c r="H46" s="51"/>
      <c r="I46" s="23"/>
    </row>
    <row r="47" spans="1:11">
      <c r="A47" s="15" t="s">
        <v>30</v>
      </c>
      <c r="B47" s="82">
        <f>Calculator!I95</f>
        <v>8</v>
      </c>
      <c r="C47" s="83" t="s">
        <v>48</v>
      </c>
      <c r="D47" s="245" t="s">
        <v>274</v>
      </c>
      <c r="E47" s="246"/>
      <c r="F47" s="246"/>
      <c r="G47" s="246"/>
      <c r="H47" s="246"/>
      <c r="I47" s="23"/>
    </row>
    <row r="48" spans="1:11">
      <c r="A48" s="15" t="s">
        <v>202</v>
      </c>
      <c r="B48" s="82">
        <f>Calculator!I96</f>
        <v>60</v>
      </c>
      <c r="C48" s="83" t="s">
        <v>48</v>
      </c>
      <c r="D48" s="245" t="s">
        <v>274</v>
      </c>
      <c r="E48" s="246"/>
      <c r="F48" s="246"/>
      <c r="G48" s="246"/>
      <c r="H48" s="246"/>
      <c r="I48" s="23"/>
    </row>
    <row r="49" spans="1:9">
      <c r="A49" s="15" t="s">
        <v>203</v>
      </c>
      <c r="B49" s="82">
        <f>Calculator!I97</f>
        <v>60</v>
      </c>
      <c r="C49" s="83" t="s">
        <v>48</v>
      </c>
      <c r="D49" s="245" t="s">
        <v>274</v>
      </c>
      <c r="E49" s="246"/>
      <c r="F49" s="246"/>
      <c r="G49" s="246"/>
      <c r="H49" s="246"/>
      <c r="I49" s="23"/>
    </row>
    <row r="50" spans="1:9">
      <c r="A50" s="15" t="s">
        <v>204</v>
      </c>
      <c r="B50" s="82">
        <f>Calculator!I98</f>
        <v>60</v>
      </c>
      <c r="C50" s="83" t="s">
        <v>48</v>
      </c>
      <c r="D50" s="245" t="s">
        <v>274</v>
      </c>
      <c r="E50" s="246"/>
      <c r="F50" s="246"/>
      <c r="G50" s="246"/>
      <c r="H50" s="246"/>
      <c r="I50" s="23"/>
    </row>
    <row r="51" spans="1:9">
      <c r="A51" s="15" t="s">
        <v>205</v>
      </c>
      <c r="B51" s="82">
        <f>Calculator!I99</f>
        <v>60</v>
      </c>
      <c r="C51" s="83" t="s">
        <v>48</v>
      </c>
      <c r="D51" s="245" t="s">
        <v>274</v>
      </c>
      <c r="E51" s="246"/>
      <c r="F51" s="246"/>
      <c r="G51" s="246"/>
      <c r="H51" s="246"/>
      <c r="I51" s="23"/>
    </row>
    <row r="52" spans="1:9">
      <c r="A52" s="14" t="s">
        <v>145</v>
      </c>
      <c r="B52" s="82">
        <f>Calculator!I54</f>
        <v>4</v>
      </c>
      <c r="C52" s="83"/>
      <c r="D52" s="22" t="s">
        <v>72</v>
      </c>
      <c r="E52" s="29" t="s">
        <v>73</v>
      </c>
      <c r="F52" s="28"/>
      <c r="G52" s="28"/>
      <c r="H52" s="28"/>
      <c r="I52" s="23" t="s">
        <v>147</v>
      </c>
    </row>
    <row r="53" spans="1:9">
      <c r="A53" s="14" t="s">
        <v>133</v>
      </c>
      <c r="B53" s="82">
        <f>Calculator!I55</f>
        <v>8</v>
      </c>
      <c r="C53" s="83"/>
      <c r="D53" s="25" t="s">
        <v>75</v>
      </c>
      <c r="E53" s="26" t="s">
        <v>76</v>
      </c>
      <c r="F53" s="27"/>
      <c r="G53" s="27"/>
      <c r="H53" s="27"/>
      <c r="I53" s="23" t="s">
        <v>147</v>
      </c>
    </row>
    <row r="54" spans="1:9">
      <c r="A54" s="14" t="s">
        <v>109</v>
      </c>
      <c r="B54" s="82">
        <f>Calculator!I56</f>
        <v>4</v>
      </c>
      <c r="C54" s="83"/>
      <c r="D54" s="25" t="s">
        <v>77</v>
      </c>
      <c r="E54" s="26" t="s">
        <v>79</v>
      </c>
      <c r="F54" s="27"/>
      <c r="G54" s="27"/>
      <c r="H54" s="27"/>
      <c r="I54" s="247" t="s">
        <v>149</v>
      </c>
    </row>
    <row r="55" spans="1:9">
      <c r="A55" s="14" t="s">
        <v>110</v>
      </c>
      <c r="B55" s="82">
        <f>Calculator!I57</f>
        <v>4</v>
      </c>
      <c r="C55" s="83"/>
      <c r="D55" s="25" t="s">
        <v>77</v>
      </c>
      <c r="E55" s="26" t="s">
        <v>79</v>
      </c>
      <c r="F55" s="27"/>
      <c r="G55" s="27"/>
      <c r="H55" s="27"/>
      <c r="I55" s="247"/>
    </row>
    <row r="56" spans="1:9">
      <c r="A56" s="14" t="s">
        <v>111</v>
      </c>
      <c r="B56" s="82">
        <f>Calculator!I58</f>
        <v>4</v>
      </c>
      <c r="C56" s="83"/>
      <c r="D56" s="25" t="s">
        <v>78</v>
      </c>
      <c r="E56" s="26" t="s">
        <v>79</v>
      </c>
      <c r="F56" s="27"/>
      <c r="G56" s="27"/>
      <c r="H56" s="27"/>
      <c r="I56" s="247"/>
    </row>
    <row r="57" spans="1:9">
      <c r="A57" s="14" t="s">
        <v>112</v>
      </c>
      <c r="B57" s="82">
        <f>Calculator!I59</f>
        <v>4</v>
      </c>
      <c r="C57" s="83"/>
      <c r="D57" s="25" t="s">
        <v>80</v>
      </c>
      <c r="E57" s="26" t="s">
        <v>80</v>
      </c>
      <c r="F57" s="28"/>
      <c r="G57" s="27"/>
      <c r="H57" s="27"/>
      <c r="I57" s="23" t="s">
        <v>186</v>
      </c>
    </row>
    <row r="58" spans="1:9">
      <c r="A58" s="14" t="s">
        <v>113</v>
      </c>
      <c r="B58" s="82">
        <f>Calculator!I60</f>
        <v>4</v>
      </c>
      <c r="C58" s="83"/>
      <c r="D58" s="25" t="s">
        <v>81</v>
      </c>
      <c r="E58" s="26" t="s">
        <v>82</v>
      </c>
      <c r="F58" s="28"/>
      <c r="G58" s="27"/>
      <c r="H58" s="27">
        <v>9152</v>
      </c>
      <c r="I58" s="78"/>
    </row>
    <row r="59" spans="1:9">
      <c r="A59" s="14" t="s">
        <v>31</v>
      </c>
      <c r="B59" s="82">
        <f>Calculator!I61</f>
        <v>4</v>
      </c>
      <c r="C59" s="83"/>
      <c r="D59" s="25" t="s">
        <v>83</v>
      </c>
      <c r="E59" s="26" t="s">
        <v>88</v>
      </c>
      <c r="F59" s="28" t="s">
        <v>264</v>
      </c>
      <c r="G59" s="27"/>
      <c r="H59" s="27" t="s">
        <v>134</v>
      </c>
      <c r="I59" s="23" t="s">
        <v>150</v>
      </c>
    </row>
    <row r="60" spans="1:9" ht="30">
      <c r="A60" s="14" t="s">
        <v>126</v>
      </c>
      <c r="B60" s="82">
        <f>Calculator!I62</f>
        <v>4</v>
      </c>
      <c r="C60" s="83"/>
      <c r="D60" s="25" t="s">
        <v>86</v>
      </c>
      <c r="E60" s="26" t="s">
        <v>91</v>
      </c>
      <c r="F60" s="28"/>
      <c r="G60" s="27"/>
      <c r="H60" s="27" t="s">
        <v>137</v>
      </c>
      <c r="I60" s="23" t="s">
        <v>309</v>
      </c>
    </row>
    <row r="61" spans="1:9">
      <c r="A61" s="14" t="s">
        <v>114</v>
      </c>
      <c r="B61" s="82">
        <f>Calculator!I63</f>
        <v>4</v>
      </c>
      <c r="C61" s="83"/>
      <c r="D61" s="25" t="s">
        <v>84</v>
      </c>
      <c r="E61" s="26" t="s">
        <v>89</v>
      </c>
      <c r="F61" s="28" t="s">
        <v>266</v>
      </c>
      <c r="G61" s="27"/>
      <c r="H61" s="27" t="s">
        <v>135</v>
      </c>
      <c r="I61" s="23" t="s">
        <v>150</v>
      </c>
    </row>
    <row r="62" spans="1:9" ht="30">
      <c r="A62" s="14" t="s">
        <v>127</v>
      </c>
      <c r="B62" s="82">
        <f>Calculator!I64</f>
        <v>4</v>
      </c>
      <c r="C62" s="83"/>
      <c r="D62" s="25" t="s">
        <v>86</v>
      </c>
      <c r="E62" s="26" t="s">
        <v>91</v>
      </c>
      <c r="F62" s="28"/>
      <c r="G62" s="27"/>
      <c r="H62" s="27" t="s">
        <v>137</v>
      </c>
      <c r="I62" s="23" t="s">
        <v>309</v>
      </c>
    </row>
    <row r="63" spans="1:9">
      <c r="A63" s="14" t="s">
        <v>115</v>
      </c>
      <c r="B63" s="82">
        <f>Calculator!I65</f>
        <v>4</v>
      </c>
      <c r="C63" s="83"/>
      <c r="D63" s="25" t="s">
        <v>85</v>
      </c>
      <c r="E63" s="26" t="s">
        <v>90</v>
      </c>
      <c r="F63" s="28" t="s">
        <v>267</v>
      </c>
      <c r="G63" s="27"/>
      <c r="H63" s="27" t="s">
        <v>136</v>
      </c>
      <c r="I63" s="23" t="s">
        <v>150</v>
      </c>
    </row>
    <row r="64" spans="1:9" ht="30">
      <c r="A64" s="14" t="s">
        <v>128</v>
      </c>
      <c r="B64" s="82">
        <f>Calculator!I66</f>
        <v>4</v>
      </c>
      <c r="C64" s="83"/>
      <c r="D64" s="25" t="s">
        <v>87</v>
      </c>
      <c r="E64" s="26" t="s">
        <v>92</v>
      </c>
      <c r="F64" s="28"/>
      <c r="G64" s="27"/>
      <c r="H64" s="27" t="s">
        <v>138</v>
      </c>
      <c r="I64" s="23" t="s">
        <v>309</v>
      </c>
    </row>
    <row r="65" spans="1:9">
      <c r="A65" s="14" t="s">
        <v>116</v>
      </c>
      <c r="B65" s="82">
        <f>Calculator!I67</f>
        <v>4</v>
      </c>
      <c r="C65" s="83"/>
      <c r="D65" s="25" t="s">
        <v>94</v>
      </c>
      <c r="E65" s="26" t="s">
        <v>93</v>
      </c>
      <c r="F65" s="27"/>
      <c r="G65" s="27"/>
      <c r="H65" s="27"/>
      <c r="I65" s="23" t="s">
        <v>95</v>
      </c>
    </row>
    <row r="66" spans="1:9" ht="30">
      <c r="A66" s="14" t="s">
        <v>117</v>
      </c>
      <c r="B66" s="82">
        <f>Calculator!I68</f>
        <v>4</v>
      </c>
      <c r="C66" s="83"/>
      <c r="D66" s="25" t="s">
        <v>97</v>
      </c>
      <c r="E66" s="74" t="s">
        <v>232</v>
      </c>
      <c r="F66" s="27"/>
      <c r="G66" s="27"/>
      <c r="H66" s="27"/>
      <c r="I66" s="23" t="s">
        <v>188</v>
      </c>
    </row>
    <row r="67" spans="1:9" ht="30">
      <c r="A67" s="14" t="s">
        <v>118</v>
      </c>
      <c r="B67" s="82">
        <f>Calculator!I69</f>
        <v>4</v>
      </c>
      <c r="C67" s="83"/>
      <c r="D67" s="25" t="s">
        <v>98</v>
      </c>
      <c r="E67" s="26" t="s">
        <v>96</v>
      </c>
      <c r="F67" s="27"/>
      <c r="G67" s="27"/>
      <c r="H67" s="27"/>
      <c r="I67" s="23" t="s">
        <v>188</v>
      </c>
    </row>
    <row r="68" spans="1:9" ht="30">
      <c r="A68" s="14" t="s">
        <v>119</v>
      </c>
      <c r="B68" s="82">
        <f>Calculator!I70</f>
        <v>4</v>
      </c>
      <c r="C68" s="83"/>
      <c r="D68" s="25" t="s">
        <v>102</v>
      </c>
      <c r="E68" s="26" t="s">
        <v>101</v>
      </c>
      <c r="F68" s="27"/>
      <c r="G68" s="27"/>
      <c r="H68" s="27" t="s">
        <v>130</v>
      </c>
      <c r="I68" s="23" t="s">
        <v>147</v>
      </c>
    </row>
    <row r="69" spans="1:9" ht="30">
      <c r="A69" s="14" t="s">
        <v>120</v>
      </c>
      <c r="B69" s="82">
        <f>Calculator!I71</f>
        <v>4</v>
      </c>
      <c r="C69" s="83"/>
      <c r="D69" s="25" t="s">
        <v>100</v>
      </c>
      <c r="E69" s="26" t="s">
        <v>99</v>
      </c>
      <c r="F69" s="27"/>
      <c r="G69" s="27"/>
      <c r="H69" s="27" t="s">
        <v>131</v>
      </c>
      <c r="I69" s="23" t="s">
        <v>147</v>
      </c>
    </row>
    <row r="70" spans="1:9">
      <c r="A70" s="14" t="s">
        <v>121</v>
      </c>
      <c r="B70" s="82">
        <f>Calculator!I72</f>
        <v>80</v>
      </c>
      <c r="C70" s="83"/>
      <c r="D70" s="25" t="s">
        <v>259</v>
      </c>
      <c r="E70" s="26" t="s">
        <v>257</v>
      </c>
      <c r="F70" s="27"/>
      <c r="G70" s="27"/>
      <c r="H70" s="27">
        <v>4914</v>
      </c>
      <c r="I70" s="23" t="s">
        <v>258</v>
      </c>
    </row>
    <row r="71" spans="1:9" ht="30">
      <c r="A71" s="14" t="s">
        <v>285</v>
      </c>
      <c r="B71" s="82">
        <f>Calculator!I73</f>
        <v>16</v>
      </c>
      <c r="C71" s="83"/>
      <c r="D71" s="25" t="s">
        <v>287</v>
      </c>
      <c r="E71" s="26" t="s">
        <v>288</v>
      </c>
      <c r="F71" s="27"/>
      <c r="G71" s="27"/>
      <c r="H71" s="27"/>
      <c r="I71" s="23" t="s">
        <v>286</v>
      </c>
    </row>
    <row r="72" spans="1:9" ht="30">
      <c r="A72" s="14" t="s">
        <v>122</v>
      </c>
      <c r="B72" s="82">
        <f>Calculator!I74</f>
        <v>40</v>
      </c>
      <c r="C72" s="83"/>
      <c r="D72" s="25" t="s">
        <v>103</v>
      </c>
      <c r="E72" s="26" t="s">
        <v>289</v>
      </c>
      <c r="F72" s="26"/>
      <c r="G72" s="26"/>
      <c r="H72" s="27" t="s">
        <v>132</v>
      </c>
      <c r="I72" s="23" t="s">
        <v>148</v>
      </c>
    </row>
    <row r="73" spans="1:9">
      <c r="A73" s="14" t="s">
        <v>123</v>
      </c>
      <c r="B73" s="82">
        <f>Calculator!I75</f>
        <v>8</v>
      </c>
      <c r="C73" s="83"/>
      <c r="D73" s="25" t="s">
        <v>104</v>
      </c>
      <c r="E73" s="27" t="s">
        <v>104</v>
      </c>
      <c r="F73" s="27"/>
      <c r="G73" s="27"/>
      <c r="H73" s="27" t="s">
        <v>139</v>
      </c>
      <c r="I73" s="36" t="s">
        <v>147</v>
      </c>
    </row>
    <row r="74" spans="1:9" ht="30">
      <c r="A74" s="14" t="s">
        <v>153</v>
      </c>
      <c r="B74" s="82">
        <f>Calculator!I76</f>
        <v>44</v>
      </c>
      <c r="C74" s="83"/>
      <c r="D74" s="25" t="s">
        <v>152</v>
      </c>
      <c r="E74" s="27" t="s">
        <v>152</v>
      </c>
      <c r="F74" s="27"/>
      <c r="G74" s="27"/>
      <c r="H74" s="28" t="s">
        <v>129</v>
      </c>
      <c r="I74" s="30" t="s">
        <v>146</v>
      </c>
    </row>
    <row r="75" spans="1:9" ht="30">
      <c r="A75" s="16" t="s">
        <v>192</v>
      </c>
      <c r="B75" s="82">
        <f>Calculator!I79</f>
        <v>32</v>
      </c>
      <c r="C75" s="83"/>
      <c r="D75" s="22"/>
      <c r="E75" s="26" t="s">
        <v>290</v>
      </c>
      <c r="F75" s="27"/>
      <c r="G75" s="27"/>
      <c r="H75" s="28" t="s">
        <v>268</v>
      </c>
      <c r="I75" s="36" t="s">
        <v>151</v>
      </c>
    </row>
    <row r="76" spans="1:9" ht="30">
      <c r="A76" s="14" t="s">
        <v>25</v>
      </c>
      <c r="B76" s="82">
        <f>Calculator!I80</f>
        <v>32</v>
      </c>
      <c r="C76" s="83"/>
      <c r="D76" s="25"/>
      <c r="E76" s="26" t="s">
        <v>291</v>
      </c>
      <c r="F76" s="27"/>
      <c r="G76" s="27"/>
      <c r="H76" s="28" t="s">
        <v>269</v>
      </c>
      <c r="I76" s="36" t="s">
        <v>151</v>
      </c>
    </row>
    <row r="77" spans="1:9">
      <c r="A77" s="14" t="s">
        <v>140</v>
      </c>
      <c r="B77" s="82"/>
      <c r="C77" s="83"/>
      <c r="D77" s="38"/>
      <c r="E77" s="86"/>
      <c r="F77" s="87"/>
      <c r="G77" s="88"/>
      <c r="H77" s="39"/>
      <c r="I77" s="249" t="s">
        <v>337</v>
      </c>
    </row>
    <row r="78" spans="1:9">
      <c r="A78" s="15" t="s">
        <v>194</v>
      </c>
      <c r="B78" s="82">
        <f>Calculator!I81</f>
        <v>480</v>
      </c>
      <c r="C78" s="83" t="s">
        <v>48</v>
      </c>
      <c r="D78" s="40"/>
      <c r="E78" s="41"/>
      <c r="F78" s="42"/>
      <c r="G78" s="251">
        <v>69504</v>
      </c>
      <c r="H78" s="107"/>
      <c r="I78" s="249"/>
    </row>
    <row r="79" spans="1:9">
      <c r="A79" s="15" t="s">
        <v>195</v>
      </c>
      <c r="B79" s="82">
        <f>Calculator!I82</f>
        <v>4.4000000000000004</v>
      </c>
      <c r="C79" s="83" t="s">
        <v>49</v>
      </c>
      <c r="D79" s="40"/>
      <c r="E79" s="41"/>
      <c r="F79" s="42"/>
      <c r="G79" s="251"/>
      <c r="H79" s="107"/>
      <c r="I79" s="249"/>
    </row>
    <row r="80" spans="1:9">
      <c r="A80" s="15" t="s">
        <v>196</v>
      </c>
      <c r="B80" s="82">
        <f>Calculator!I83</f>
        <v>4.8</v>
      </c>
      <c r="C80" s="83" t="s">
        <v>49</v>
      </c>
      <c r="D80" s="40"/>
      <c r="E80" s="41"/>
      <c r="F80" s="42"/>
      <c r="G80" s="251"/>
      <c r="H80" s="107"/>
      <c r="I80" s="249"/>
    </row>
    <row r="81" spans="1:9">
      <c r="A81" s="15" t="s">
        <v>197</v>
      </c>
      <c r="B81" s="82">
        <f>Calculator!I84</f>
        <v>12</v>
      </c>
      <c r="C81" s="83" t="s">
        <v>49</v>
      </c>
      <c r="D81" s="40"/>
      <c r="E81" s="41"/>
      <c r="F81" s="42"/>
      <c r="G81" s="251"/>
      <c r="H81" s="107"/>
      <c r="I81" s="249"/>
    </row>
    <row r="82" spans="1:9">
      <c r="A82" s="15" t="s">
        <v>198</v>
      </c>
      <c r="B82" s="82">
        <f>Calculator!I85</f>
        <v>12</v>
      </c>
      <c r="C82" s="83" t="s">
        <v>49</v>
      </c>
      <c r="D82" s="40"/>
      <c r="E82" s="41"/>
      <c r="F82" s="42"/>
      <c r="G82" s="251"/>
      <c r="H82" s="107"/>
      <c r="I82" s="249"/>
    </row>
    <row r="83" spans="1:9">
      <c r="A83" s="15" t="s">
        <v>199</v>
      </c>
      <c r="B83" s="82">
        <f>Calculator!I86</f>
        <v>2400</v>
      </c>
      <c r="C83" s="83" t="s">
        <v>48</v>
      </c>
      <c r="D83" s="40"/>
      <c r="E83" s="41"/>
      <c r="F83" s="42"/>
      <c r="G83" s="251"/>
      <c r="H83" s="107"/>
      <c r="I83" s="249"/>
    </row>
    <row r="84" spans="1:9">
      <c r="A84" s="15" t="s">
        <v>24</v>
      </c>
      <c r="B84" s="82">
        <f>Calculator!I87</f>
        <v>16</v>
      </c>
      <c r="C84" s="83"/>
      <c r="D84" s="40"/>
      <c r="E84" s="41"/>
      <c r="F84" s="42"/>
      <c r="G84" s="251"/>
      <c r="H84" s="107"/>
      <c r="I84" s="250"/>
    </row>
    <row r="85" spans="1:9">
      <c r="A85" s="15" t="s">
        <v>313</v>
      </c>
      <c r="B85" s="82">
        <f>Calculator!I88</f>
        <v>16</v>
      </c>
      <c r="C85" s="83"/>
      <c r="D85" s="43"/>
      <c r="E85" s="44"/>
      <c r="F85" s="45"/>
      <c r="G85" s="252"/>
      <c r="H85" s="108"/>
      <c r="I85" s="117"/>
    </row>
    <row r="86" spans="1:9" ht="30">
      <c r="A86" s="14" t="s">
        <v>193</v>
      </c>
      <c r="B86" s="82">
        <f>Calculator!I89</f>
        <v>4.4000000000000004</v>
      </c>
      <c r="C86" s="83" t="s">
        <v>49</v>
      </c>
      <c r="D86" s="22" t="s">
        <v>154</v>
      </c>
      <c r="E86" s="27" t="s">
        <v>106</v>
      </c>
      <c r="F86" s="27"/>
      <c r="G86" s="27"/>
      <c r="H86" s="27"/>
      <c r="I86" s="36" t="s">
        <v>338</v>
      </c>
    </row>
    <row r="87" spans="1:9">
      <c r="A87" s="14" t="s">
        <v>200</v>
      </c>
      <c r="B87" s="82">
        <f>Calculator!I92</f>
        <v>4</v>
      </c>
      <c r="C87" s="83" t="s">
        <v>49</v>
      </c>
      <c r="D87" s="25" t="s">
        <v>155</v>
      </c>
      <c r="E87" s="27" t="s">
        <v>155</v>
      </c>
      <c r="F87" s="27"/>
      <c r="G87" s="27"/>
      <c r="H87" s="27"/>
      <c r="I87" s="36"/>
    </row>
    <row r="88" spans="1:9" ht="30">
      <c r="A88" s="14" t="s">
        <v>201</v>
      </c>
      <c r="B88" s="82">
        <f>Calculator!I93</f>
        <v>4</v>
      </c>
      <c r="C88" s="83" t="s">
        <v>49</v>
      </c>
      <c r="D88" s="22" t="s">
        <v>156</v>
      </c>
      <c r="E88" s="27" t="s">
        <v>105</v>
      </c>
      <c r="F88" s="27"/>
      <c r="G88" s="27"/>
      <c r="H88" s="27"/>
      <c r="I88" s="36" t="s">
        <v>184</v>
      </c>
    </row>
    <row r="89" spans="1:9">
      <c r="A89" s="14" t="s">
        <v>27</v>
      </c>
      <c r="B89" s="82">
        <f>Calculator!I94</f>
        <v>8</v>
      </c>
      <c r="C89" s="83"/>
      <c r="D89" s="22"/>
      <c r="E89" s="29"/>
      <c r="F89" s="29"/>
      <c r="G89" s="31"/>
      <c r="H89" s="31"/>
      <c r="I89" s="23" t="s">
        <v>185</v>
      </c>
    </row>
    <row r="90" spans="1:9">
      <c r="A90" s="14" t="s">
        <v>284</v>
      </c>
      <c r="B90" s="82">
        <f>Calculator!I100</f>
        <v>400</v>
      </c>
      <c r="C90" s="83" t="s">
        <v>48</v>
      </c>
      <c r="D90" s="32" t="s">
        <v>176</v>
      </c>
      <c r="E90" s="27" t="s">
        <v>177</v>
      </c>
      <c r="F90" s="27" t="s">
        <v>125</v>
      </c>
      <c r="G90" s="27"/>
      <c r="H90" s="27"/>
      <c r="I90" s="23" t="s">
        <v>283</v>
      </c>
    </row>
    <row r="91" spans="1:9">
      <c r="A91" s="14" t="s">
        <v>206</v>
      </c>
      <c r="B91" s="82">
        <f>Calculator!I101</f>
        <v>100</v>
      </c>
      <c r="C91" s="83" t="s">
        <v>48</v>
      </c>
      <c r="D91" s="22" t="s">
        <v>158</v>
      </c>
      <c r="E91" s="27" t="s">
        <v>157</v>
      </c>
      <c r="F91" s="27" t="s">
        <v>124</v>
      </c>
      <c r="G91" s="27"/>
      <c r="H91" s="27"/>
      <c r="I91" s="23"/>
    </row>
    <row r="92" spans="1:9">
      <c r="A92" s="14" t="s">
        <v>36</v>
      </c>
      <c r="B92" s="82">
        <f>Calculator!I102</f>
        <v>24</v>
      </c>
      <c r="C92" s="83"/>
      <c r="D92" s="25" t="s">
        <v>159</v>
      </c>
      <c r="E92" s="26" t="s">
        <v>159</v>
      </c>
      <c r="F92" s="27" t="s">
        <v>141</v>
      </c>
      <c r="G92" s="27"/>
      <c r="H92" s="27"/>
      <c r="I92" s="23"/>
    </row>
    <row r="93" spans="1:9">
      <c r="A93" s="14" t="s">
        <v>39</v>
      </c>
      <c r="B93" s="82">
        <f>Calculator!I103</f>
        <v>4</v>
      </c>
      <c r="C93" s="83"/>
      <c r="D93" s="38"/>
      <c r="E93" s="46"/>
      <c r="F93" s="241" t="s">
        <v>273</v>
      </c>
      <c r="G93" s="48"/>
      <c r="H93" s="39"/>
      <c r="I93" s="248" t="s">
        <v>107</v>
      </c>
    </row>
    <row r="94" spans="1:9">
      <c r="A94" s="14" t="s">
        <v>207</v>
      </c>
      <c r="B94" s="82">
        <f>Calculator!I104</f>
        <v>28</v>
      </c>
      <c r="C94" s="83" t="s">
        <v>49</v>
      </c>
      <c r="D94" s="43"/>
      <c r="E94" s="47"/>
      <c r="F94" s="242"/>
      <c r="G94" s="49"/>
      <c r="H94" s="45"/>
      <c r="I94" s="248"/>
    </row>
    <row r="95" spans="1:9">
      <c r="A95" s="14" t="s">
        <v>208</v>
      </c>
      <c r="B95" s="82">
        <f>Calculator!I105</f>
        <v>600</v>
      </c>
      <c r="C95" s="83" t="s">
        <v>49</v>
      </c>
      <c r="D95" s="25" t="s">
        <v>160</v>
      </c>
      <c r="E95" s="27" t="s">
        <v>160</v>
      </c>
      <c r="F95" s="27"/>
      <c r="G95" s="28"/>
      <c r="H95" s="28"/>
      <c r="I95" s="23" t="s">
        <v>190</v>
      </c>
    </row>
    <row r="96" spans="1:9" ht="30">
      <c r="A96" s="14" t="s">
        <v>40</v>
      </c>
      <c r="B96" s="82">
        <f>Calculator!I106</f>
        <v>8</v>
      </c>
      <c r="C96" s="83"/>
      <c r="D96" s="25" t="s">
        <v>11</v>
      </c>
      <c r="E96" s="26" t="s">
        <v>11</v>
      </c>
      <c r="F96" s="28" t="s">
        <v>270</v>
      </c>
      <c r="G96" s="27"/>
      <c r="H96" s="27"/>
      <c r="I96" s="23" t="s">
        <v>142</v>
      </c>
    </row>
    <row r="97" spans="1:9">
      <c r="A97" s="14" t="s">
        <v>209</v>
      </c>
      <c r="B97" s="82">
        <f>Calculator!I107</f>
        <v>80</v>
      </c>
      <c r="C97" s="83" t="s">
        <v>48</v>
      </c>
      <c r="D97" s="25" t="s">
        <v>161</v>
      </c>
      <c r="E97" s="27" t="s">
        <v>162</v>
      </c>
      <c r="F97" s="28" t="s">
        <v>108</v>
      </c>
      <c r="G97" s="27"/>
      <c r="H97" s="27"/>
      <c r="I97" s="23"/>
    </row>
    <row r="98" spans="1:9" ht="30">
      <c r="A98" s="14" t="s">
        <v>210</v>
      </c>
      <c r="B98" s="82">
        <f>Calculator!I108</f>
        <v>8</v>
      </c>
      <c r="C98" s="83" t="s">
        <v>50</v>
      </c>
      <c r="D98" s="25" t="s">
        <v>163</v>
      </c>
      <c r="E98" s="26" t="s">
        <v>164</v>
      </c>
      <c r="F98" s="27" t="s">
        <v>143</v>
      </c>
      <c r="G98" s="27"/>
      <c r="H98" s="27"/>
      <c r="I98" s="23"/>
    </row>
    <row r="99" spans="1:9">
      <c r="A99" s="14" t="s">
        <v>178</v>
      </c>
      <c r="B99" s="99" t="str">
        <f>Calculator!I109</f>
        <v>variable</v>
      </c>
      <c r="C99" s="83"/>
      <c r="D99" s="50"/>
      <c r="E99" s="84"/>
      <c r="F99" s="85"/>
      <c r="G99" s="85"/>
      <c r="H99" s="51"/>
      <c r="I99" s="236" t="s">
        <v>335</v>
      </c>
    </row>
    <row r="100" spans="1:9">
      <c r="A100" s="15" t="s">
        <v>189</v>
      </c>
      <c r="B100" s="99" t="s">
        <v>11</v>
      </c>
      <c r="C100" s="83"/>
      <c r="D100" s="25" t="s">
        <v>165</v>
      </c>
      <c r="E100" s="27" t="s">
        <v>165</v>
      </c>
      <c r="F100" s="27"/>
      <c r="G100" s="27"/>
      <c r="H100" s="27"/>
      <c r="I100" s="237"/>
    </row>
    <row r="101" spans="1:9">
      <c r="A101" s="15" t="s">
        <v>172</v>
      </c>
      <c r="B101" s="99" t="s">
        <v>11</v>
      </c>
      <c r="C101" s="83"/>
      <c r="D101" s="25" t="s">
        <v>166</v>
      </c>
      <c r="E101" s="27" t="s">
        <v>166</v>
      </c>
      <c r="F101" s="27"/>
      <c r="G101" s="27"/>
      <c r="H101" s="27"/>
      <c r="I101" s="237"/>
    </row>
    <row r="102" spans="1:9">
      <c r="A102" s="15" t="s">
        <v>173</v>
      </c>
      <c r="B102" s="99" t="s">
        <v>11</v>
      </c>
      <c r="C102" s="83"/>
      <c r="D102" s="25"/>
      <c r="E102" s="27"/>
      <c r="F102" s="27"/>
      <c r="G102" s="27"/>
      <c r="H102" s="27"/>
      <c r="I102" s="238"/>
    </row>
    <row r="103" spans="1:9" ht="30">
      <c r="A103" s="14" t="s">
        <v>180</v>
      </c>
      <c r="B103" s="82">
        <f>Calculator!I110</f>
        <v>40</v>
      </c>
      <c r="C103" s="83" t="s">
        <v>48</v>
      </c>
      <c r="D103" s="25" t="s">
        <v>168</v>
      </c>
      <c r="E103" s="27" t="s">
        <v>167</v>
      </c>
      <c r="F103" s="27" t="s">
        <v>144</v>
      </c>
      <c r="G103" s="27"/>
      <c r="H103" s="27"/>
      <c r="I103" s="23" t="s">
        <v>171</v>
      </c>
    </row>
    <row r="104" spans="1:9">
      <c r="A104" s="14" t="s">
        <v>37</v>
      </c>
      <c r="B104" s="82">
        <f>Calculator!I111</f>
        <v>4</v>
      </c>
      <c r="C104" s="83"/>
      <c r="D104" s="25" t="s">
        <v>169</v>
      </c>
      <c r="E104" s="27" t="s">
        <v>170</v>
      </c>
      <c r="F104" s="27"/>
      <c r="G104" s="27"/>
      <c r="H104" s="27"/>
      <c r="I104" s="23" t="s">
        <v>147</v>
      </c>
    </row>
    <row r="105" spans="1:9">
      <c r="A105" s="14" t="s">
        <v>311</v>
      </c>
      <c r="B105" s="82">
        <f>Calculator!I112</f>
        <v>4</v>
      </c>
      <c r="C105" s="113"/>
      <c r="D105" s="114"/>
      <c r="E105" s="115"/>
      <c r="F105" s="115"/>
      <c r="G105" s="115"/>
      <c r="H105" s="115"/>
      <c r="I105" s="116"/>
    </row>
    <row r="106" spans="1:9" ht="31" thickBot="1">
      <c r="A106" s="14" t="s">
        <v>38</v>
      </c>
      <c r="B106" s="100">
        <f>Calculator!I113</f>
        <v>4</v>
      </c>
      <c r="C106" s="101"/>
      <c r="D106" s="33" t="s">
        <v>175</v>
      </c>
      <c r="E106" s="34" t="s">
        <v>174</v>
      </c>
      <c r="F106" s="34"/>
      <c r="G106" s="34"/>
      <c r="H106" s="34"/>
      <c r="I106" s="35" t="s">
        <v>147</v>
      </c>
    </row>
    <row r="107" spans="1:9">
      <c r="B107" s="102"/>
      <c r="C107" s="102"/>
    </row>
  </sheetData>
  <mergeCells count="26">
    <mergeCell ref="D50:H50"/>
    <mergeCell ref="D51:H51"/>
    <mergeCell ref="A1:A4"/>
    <mergeCell ref="B7:C7"/>
    <mergeCell ref="B38:C38"/>
    <mergeCell ref="D18:I18"/>
    <mergeCell ref="D13:I13"/>
    <mergeCell ref="D30:D31"/>
    <mergeCell ref="I32:I34"/>
    <mergeCell ref="D3:H4"/>
    <mergeCell ref="I99:I102"/>
    <mergeCell ref="I44:I45"/>
    <mergeCell ref="D1:H1"/>
    <mergeCell ref="F93:F94"/>
    <mergeCell ref="D39:H39"/>
    <mergeCell ref="D41:H41"/>
    <mergeCell ref="D42:H42"/>
    <mergeCell ref="D44:H44"/>
    <mergeCell ref="I54:I56"/>
    <mergeCell ref="I93:I94"/>
    <mergeCell ref="I77:I84"/>
    <mergeCell ref="D45:H45"/>
    <mergeCell ref="D47:H47"/>
    <mergeCell ref="D48:H48"/>
    <mergeCell ref="D49:H49"/>
    <mergeCell ref="G78:G85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Calculator</vt:lpstr>
      <vt:lpstr>Shopping List</vt:lpstr>
      <vt:lpstr>Groups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Bordenstein</dc:creator>
  <cp:lastModifiedBy>Sarah Bordenstein</cp:lastModifiedBy>
  <cp:lastPrinted>2019-07-30T14:53:40Z</cp:lastPrinted>
  <dcterms:created xsi:type="dcterms:W3CDTF">2019-06-13T17:02:29Z</dcterms:created>
  <dcterms:modified xsi:type="dcterms:W3CDTF">2019-07-31T15:46:28Z</dcterms:modified>
</cp:coreProperties>
</file>